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hitney\Position-Benefit Spreadsheets\"/>
    </mc:Choice>
  </mc:AlternateContent>
  <xr:revisionPtr revIDLastSave="0" documentId="13_ncr:1_{C32D2458-5FB8-4488-90B8-1C54CD2F0AEA}" xr6:coauthVersionLast="47" xr6:coauthVersionMax="47" xr10:uidLastSave="{00000000-0000-0000-0000-000000000000}"/>
  <bookViews>
    <workbookView xWindow="-80" yWindow="-80" windowWidth="19360" windowHeight="10360" tabRatio="599" xr2:uid="{00000000-000D-0000-FFFF-FFFF00000000}"/>
  </bookViews>
  <sheets>
    <sheet name="2026" sheetId="12" r:id="rId1"/>
    <sheet name="2025" sheetId="11" r:id="rId2"/>
    <sheet name="2024" sheetId="10" r:id="rId3"/>
    <sheet name="2023" sheetId="9" r:id="rId4"/>
    <sheet name="2022" sheetId="8" r:id="rId5"/>
    <sheet name="2021" sheetId="6" r:id="rId6"/>
    <sheet name="1920" sheetId="7" r:id="rId7"/>
    <sheet name="1819" sheetId="5" r:id="rId8"/>
    <sheet name="1819 with new benefit codes" sheetId="4" r:id="rId9"/>
    <sheet name="Screen Shots" sheetId="13" r:id="rId10"/>
  </sheets>
  <definedNames>
    <definedName name="_xlnm.Print_Area" localSheetId="7">'1819'!$A$1:$P$38</definedName>
    <definedName name="_xlnm.Print_Area" localSheetId="8">'1819 with new benefit codes'!$A$1:$P$38</definedName>
    <definedName name="_xlnm.Print_Area" localSheetId="5">'2021'!$A$1:$P$38</definedName>
    <definedName name="_xlnm.Print_Area" localSheetId="4">'2022'!$A$1:$P$38</definedName>
    <definedName name="_xlnm.Print_Area" localSheetId="3">'2023'!$A$1:$P$38</definedName>
    <definedName name="_xlnm.Print_Area" localSheetId="2">'2024'!$A$1:$P$39</definedName>
    <definedName name="_xlnm.Print_Area" localSheetId="1">'2025'!$A$1:$P$39</definedName>
    <definedName name="_xlnm.Print_Area" localSheetId="0">'2026'!$A$1:$P$39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2" l="1"/>
  <c r="N35" i="12"/>
  <c r="N34" i="12"/>
  <c r="N33" i="12"/>
  <c r="M23" i="12"/>
  <c r="L23" i="12"/>
  <c r="J23" i="12"/>
  <c r="I23" i="12"/>
  <c r="H23" i="12"/>
  <c r="M22" i="12"/>
  <c r="L22" i="12"/>
  <c r="J22" i="12"/>
  <c r="I22" i="12"/>
  <c r="M21" i="12"/>
  <c r="E21" i="12"/>
  <c r="M20" i="12"/>
  <c r="L20" i="12"/>
  <c r="J20" i="12"/>
  <c r="I20" i="12"/>
  <c r="H20" i="12"/>
  <c r="E20" i="12"/>
  <c r="M19" i="12"/>
  <c r="L19" i="12"/>
  <c r="J19" i="12"/>
  <c r="I19" i="12"/>
  <c r="E19" i="12" s="1"/>
  <c r="M18" i="12"/>
  <c r="L18" i="12"/>
  <c r="K18" i="12"/>
  <c r="J18" i="12"/>
  <c r="I18" i="12"/>
  <c r="N17" i="12"/>
  <c r="M17" i="12"/>
  <c r="L17" i="12"/>
  <c r="K17" i="12"/>
  <c r="J17" i="12"/>
  <c r="I17" i="12"/>
  <c r="H17" i="12"/>
  <c r="F17" i="12"/>
  <c r="N16" i="12"/>
  <c r="M16" i="12"/>
  <c r="L16" i="12"/>
  <c r="K16" i="12"/>
  <c r="J16" i="12"/>
  <c r="I16" i="12"/>
  <c r="H16" i="12"/>
  <c r="F16" i="12"/>
  <c r="N15" i="12"/>
  <c r="M15" i="12"/>
  <c r="L15" i="12"/>
  <c r="K15" i="12"/>
  <c r="J15" i="12"/>
  <c r="I15" i="12"/>
  <c r="H15" i="12"/>
  <c r="F15" i="12"/>
  <c r="M14" i="12"/>
  <c r="L14" i="12"/>
  <c r="K14" i="12"/>
  <c r="J14" i="12"/>
  <c r="I14" i="12"/>
  <c r="N13" i="12"/>
  <c r="M13" i="12"/>
  <c r="L13" i="12"/>
  <c r="K13" i="12"/>
  <c r="J13" i="12"/>
  <c r="I13" i="12"/>
  <c r="H13" i="12"/>
  <c r="F13" i="12"/>
  <c r="N12" i="12"/>
  <c r="M12" i="12"/>
  <c r="L12" i="12"/>
  <c r="K12" i="12"/>
  <c r="J12" i="12"/>
  <c r="I12" i="12"/>
  <c r="H12" i="12"/>
  <c r="F12" i="12"/>
  <c r="M10" i="12"/>
  <c r="L10" i="12"/>
  <c r="J10" i="12"/>
  <c r="G10" i="12"/>
  <c r="M9" i="12"/>
  <c r="L9" i="12"/>
  <c r="J9" i="12"/>
  <c r="G9" i="12"/>
  <c r="N8" i="12"/>
  <c r="M8" i="12"/>
  <c r="L8" i="12"/>
  <c r="K8" i="12"/>
  <c r="J8" i="12"/>
  <c r="G8" i="12"/>
  <c r="F8" i="12"/>
  <c r="N7" i="12"/>
  <c r="M7" i="12"/>
  <c r="L7" i="12"/>
  <c r="K7" i="12"/>
  <c r="J7" i="12"/>
  <c r="G7" i="12"/>
  <c r="E7" i="12" s="1"/>
  <c r="F7" i="12"/>
  <c r="N6" i="12"/>
  <c r="M6" i="12"/>
  <c r="L6" i="12"/>
  <c r="K6" i="12"/>
  <c r="J6" i="12"/>
  <c r="G6" i="12"/>
  <c r="F6" i="12"/>
  <c r="E22" i="12" l="1"/>
  <c r="E8" i="12"/>
  <c r="E6" i="12"/>
  <c r="N32" i="12" s="1"/>
  <c r="E9" i="12"/>
  <c r="E14" i="12"/>
  <c r="E10" i="12"/>
  <c r="E17" i="12"/>
  <c r="E16" i="12"/>
  <c r="E15" i="12"/>
  <c r="E18" i="12"/>
  <c r="E13" i="12"/>
  <c r="E12" i="12"/>
  <c r="E23" i="12"/>
  <c r="N36" i="11"/>
  <c r="N35" i="11"/>
  <c r="N34" i="11"/>
  <c r="N33" i="11"/>
  <c r="M23" i="11"/>
  <c r="L23" i="11"/>
  <c r="J23" i="11"/>
  <c r="I23" i="11"/>
  <c r="H23" i="11"/>
  <c r="M22" i="11"/>
  <c r="L22" i="11"/>
  <c r="J22" i="11"/>
  <c r="I22" i="11"/>
  <c r="M21" i="11"/>
  <c r="E21" i="11" s="1"/>
  <c r="M20" i="11"/>
  <c r="L20" i="11"/>
  <c r="J20" i="11"/>
  <c r="I20" i="11"/>
  <c r="H20" i="11"/>
  <c r="M19" i="11"/>
  <c r="L19" i="11"/>
  <c r="J19" i="11"/>
  <c r="I19" i="11"/>
  <c r="M18" i="11"/>
  <c r="L18" i="11"/>
  <c r="K18" i="11"/>
  <c r="J18" i="11"/>
  <c r="I18" i="11"/>
  <c r="N17" i="11"/>
  <c r="M17" i="11"/>
  <c r="L17" i="11"/>
  <c r="K17" i="11"/>
  <c r="J17" i="11"/>
  <c r="I17" i="11"/>
  <c r="H17" i="11"/>
  <c r="F17" i="11"/>
  <c r="N16" i="11"/>
  <c r="M16" i="11"/>
  <c r="L16" i="11"/>
  <c r="K16" i="11"/>
  <c r="J16" i="11"/>
  <c r="I16" i="11"/>
  <c r="H16" i="11"/>
  <c r="F16" i="11"/>
  <c r="N15" i="11"/>
  <c r="M15" i="11"/>
  <c r="L15" i="11"/>
  <c r="K15" i="11"/>
  <c r="J15" i="11"/>
  <c r="I15" i="11"/>
  <c r="H15" i="11"/>
  <c r="F15" i="11"/>
  <c r="M14" i="11"/>
  <c r="L14" i="11"/>
  <c r="K14" i="11"/>
  <c r="J14" i="11"/>
  <c r="I14" i="11"/>
  <c r="N13" i="11"/>
  <c r="M13" i="11"/>
  <c r="L13" i="11"/>
  <c r="K13" i="11"/>
  <c r="J13" i="11"/>
  <c r="I13" i="11"/>
  <c r="H13" i="11"/>
  <c r="F13" i="11"/>
  <c r="N12" i="11"/>
  <c r="M12" i="11"/>
  <c r="L12" i="11"/>
  <c r="K12" i="11"/>
  <c r="J12" i="11"/>
  <c r="I12" i="11"/>
  <c r="H12" i="11"/>
  <c r="F12" i="11"/>
  <c r="M10" i="11"/>
  <c r="L10" i="11"/>
  <c r="J10" i="11"/>
  <c r="G10" i="11"/>
  <c r="E10" i="11"/>
  <c r="M9" i="11"/>
  <c r="E9" i="11" s="1"/>
  <c r="L9" i="11"/>
  <c r="J9" i="11"/>
  <c r="G9" i="11"/>
  <c r="N8" i="11"/>
  <c r="M8" i="11"/>
  <c r="L8" i="11"/>
  <c r="K8" i="11"/>
  <c r="J8" i="11"/>
  <c r="G8" i="11"/>
  <c r="F8" i="11"/>
  <c r="N7" i="11"/>
  <c r="M7" i="11"/>
  <c r="L7" i="11"/>
  <c r="K7" i="11"/>
  <c r="J7" i="11"/>
  <c r="G7" i="11"/>
  <c r="F7" i="11"/>
  <c r="N6" i="11"/>
  <c r="M6" i="11"/>
  <c r="L6" i="11"/>
  <c r="K6" i="11"/>
  <c r="J6" i="11"/>
  <c r="G6" i="11"/>
  <c r="F6" i="11"/>
  <c r="N31" i="12" l="1"/>
  <c r="E7" i="11"/>
  <c r="E19" i="11"/>
  <c r="E13" i="11"/>
  <c r="E22" i="11"/>
  <c r="E20" i="11"/>
  <c r="E8" i="11"/>
  <c r="E6" i="11"/>
  <c r="E23" i="11"/>
  <c r="E16" i="11"/>
  <c r="E17" i="11"/>
  <c r="E18" i="11"/>
  <c r="E14" i="11"/>
  <c r="E12" i="11"/>
  <c r="E15" i="11"/>
  <c r="N32" i="11"/>
  <c r="N31" i="11"/>
  <c r="N35" i="10"/>
  <c r="N36" i="10" l="1"/>
  <c r="N34" i="10"/>
  <c r="N33" i="10"/>
  <c r="M23" i="10"/>
  <c r="L23" i="10"/>
  <c r="J23" i="10"/>
  <c r="I23" i="10"/>
  <c r="H23" i="10"/>
  <c r="M22" i="10"/>
  <c r="L22" i="10"/>
  <c r="J22" i="10"/>
  <c r="I22" i="10"/>
  <c r="E22" i="10"/>
  <c r="M21" i="10"/>
  <c r="E21" i="10" s="1"/>
  <c r="M20" i="10"/>
  <c r="L20" i="10"/>
  <c r="J20" i="10"/>
  <c r="I20" i="10"/>
  <c r="H20" i="10"/>
  <c r="M19" i="10"/>
  <c r="L19" i="10"/>
  <c r="J19" i="10"/>
  <c r="I19" i="10"/>
  <c r="M18" i="10"/>
  <c r="L18" i="10"/>
  <c r="K18" i="10"/>
  <c r="J18" i="10"/>
  <c r="I18" i="10"/>
  <c r="N17" i="10"/>
  <c r="M17" i="10"/>
  <c r="L17" i="10"/>
  <c r="K17" i="10"/>
  <c r="J17" i="10"/>
  <c r="I17" i="10"/>
  <c r="H17" i="10"/>
  <c r="F17" i="10"/>
  <c r="N16" i="10"/>
  <c r="M16" i="10"/>
  <c r="L16" i="10"/>
  <c r="K16" i="10"/>
  <c r="J16" i="10"/>
  <c r="I16" i="10"/>
  <c r="H16" i="10"/>
  <c r="F16" i="10"/>
  <c r="N15" i="10"/>
  <c r="M15" i="10"/>
  <c r="L15" i="10"/>
  <c r="K15" i="10"/>
  <c r="J15" i="10"/>
  <c r="I15" i="10"/>
  <c r="H15" i="10"/>
  <c r="F15" i="10"/>
  <c r="M14" i="10"/>
  <c r="L14" i="10"/>
  <c r="K14" i="10"/>
  <c r="J14" i="10"/>
  <c r="I14" i="10"/>
  <c r="N13" i="10"/>
  <c r="M13" i="10"/>
  <c r="L13" i="10"/>
  <c r="K13" i="10"/>
  <c r="J13" i="10"/>
  <c r="I13" i="10"/>
  <c r="H13" i="10"/>
  <c r="F13" i="10"/>
  <c r="N12" i="10"/>
  <c r="M12" i="10"/>
  <c r="L12" i="10"/>
  <c r="K12" i="10"/>
  <c r="J12" i="10"/>
  <c r="I12" i="10"/>
  <c r="H12" i="10"/>
  <c r="F12" i="10"/>
  <c r="M10" i="10"/>
  <c r="L10" i="10"/>
  <c r="J10" i="10"/>
  <c r="G10" i="10"/>
  <c r="M9" i="10"/>
  <c r="L9" i="10"/>
  <c r="J9" i="10"/>
  <c r="G9" i="10"/>
  <c r="N8" i="10"/>
  <c r="M8" i="10"/>
  <c r="L8" i="10"/>
  <c r="K8" i="10"/>
  <c r="J8" i="10"/>
  <c r="G8" i="10"/>
  <c r="F8" i="10"/>
  <c r="N7" i="10"/>
  <c r="M7" i="10"/>
  <c r="L7" i="10"/>
  <c r="K7" i="10"/>
  <c r="J7" i="10"/>
  <c r="G7" i="10"/>
  <c r="F7" i="10"/>
  <c r="N6" i="10"/>
  <c r="M6" i="10"/>
  <c r="L6" i="10"/>
  <c r="K6" i="10"/>
  <c r="J6" i="10"/>
  <c r="G6" i="10"/>
  <c r="F6" i="10"/>
  <c r="E6" i="10" l="1"/>
  <c r="N31" i="10" s="1"/>
  <c r="E9" i="10"/>
  <c r="E7" i="10"/>
  <c r="E23" i="10"/>
  <c r="E8" i="10"/>
  <c r="E19" i="10"/>
  <c r="E15" i="10"/>
  <c r="E17" i="10"/>
  <c r="E10" i="10"/>
  <c r="E18" i="10"/>
  <c r="E14" i="10"/>
  <c r="E13" i="10"/>
  <c r="E20" i="10"/>
  <c r="E16" i="10"/>
  <c r="E12" i="10"/>
  <c r="N32" i="10"/>
  <c r="N35" i="9"/>
  <c r="N34" i="9"/>
  <c r="N33" i="9"/>
  <c r="M23" i="9"/>
  <c r="L23" i="9"/>
  <c r="J23" i="9"/>
  <c r="I23" i="9"/>
  <c r="H23" i="9"/>
  <c r="M22" i="9"/>
  <c r="L22" i="9"/>
  <c r="J22" i="9"/>
  <c r="E22" i="9" s="1"/>
  <c r="I22" i="9"/>
  <c r="M21" i="9"/>
  <c r="E21" i="9" s="1"/>
  <c r="M20" i="9"/>
  <c r="L20" i="9"/>
  <c r="J20" i="9"/>
  <c r="I20" i="9"/>
  <c r="H20" i="9"/>
  <c r="E20" i="9" s="1"/>
  <c r="M19" i="9"/>
  <c r="L19" i="9"/>
  <c r="J19" i="9"/>
  <c r="I19" i="9"/>
  <c r="M18" i="9"/>
  <c r="L18" i="9"/>
  <c r="K18" i="9"/>
  <c r="J18" i="9"/>
  <c r="I18" i="9"/>
  <c r="E18" i="9" s="1"/>
  <c r="N17" i="9"/>
  <c r="M17" i="9"/>
  <c r="L17" i="9"/>
  <c r="K17" i="9"/>
  <c r="J17" i="9"/>
  <c r="I17" i="9"/>
  <c r="H17" i="9"/>
  <c r="F17" i="9"/>
  <c r="N16" i="9"/>
  <c r="M16" i="9"/>
  <c r="L16" i="9"/>
  <c r="K16" i="9"/>
  <c r="J16" i="9"/>
  <c r="I16" i="9"/>
  <c r="H16" i="9"/>
  <c r="F16" i="9"/>
  <c r="N15" i="9"/>
  <c r="M15" i="9"/>
  <c r="L15" i="9"/>
  <c r="K15" i="9"/>
  <c r="J15" i="9"/>
  <c r="I15" i="9"/>
  <c r="H15" i="9"/>
  <c r="F15" i="9"/>
  <c r="M14" i="9"/>
  <c r="L14" i="9"/>
  <c r="K14" i="9"/>
  <c r="J14" i="9"/>
  <c r="I14" i="9"/>
  <c r="N13" i="9"/>
  <c r="M13" i="9"/>
  <c r="L13" i="9"/>
  <c r="K13" i="9"/>
  <c r="J13" i="9"/>
  <c r="I13" i="9"/>
  <c r="H13" i="9"/>
  <c r="F13" i="9"/>
  <c r="N12" i="9"/>
  <c r="M12" i="9"/>
  <c r="L12" i="9"/>
  <c r="K12" i="9"/>
  <c r="J12" i="9"/>
  <c r="I12" i="9"/>
  <c r="H12" i="9"/>
  <c r="F12" i="9"/>
  <c r="M10" i="9"/>
  <c r="L10" i="9"/>
  <c r="J10" i="9"/>
  <c r="G10" i="9"/>
  <c r="M9" i="9"/>
  <c r="L9" i="9"/>
  <c r="J9" i="9"/>
  <c r="G9" i="9"/>
  <c r="N8" i="9"/>
  <c r="M8" i="9"/>
  <c r="L8" i="9"/>
  <c r="K8" i="9"/>
  <c r="J8" i="9"/>
  <c r="G8" i="9"/>
  <c r="F8" i="9"/>
  <c r="N7" i="9"/>
  <c r="M7" i="9"/>
  <c r="L7" i="9"/>
  <c r="K7" i="9"/>
  <c r="J7" i="9"/>
  <c r="G7" i="9"/>
  <c r="F7" i="9"/>
  <c r="N6" i="9"/>
  <c r="M6" i="9"/>
  <c r="L6" i="9"/>
  <c r="K6" i="9"/>
  <c r="J6" i="9"/>
  <c r="G6" i="9"/>
  <c r="F6" i="9"/>
  <c r="E17" i="9" l="1"/>
  <c r="E9" i="9"/>
  <c r="E14" i="9"/>
  <c r="E8" i="9"/>
  <c r="E7" i="9"/>
  <c r="E6" i="9"/>
  <c r="N32" i="9" s="1"/>
  <c r="E23" i="9"/>
  <c r="E10" i="9"/>
  <c r="E19" i="9"/>
  <c r="E13" i="9"/>
  <c r="E12" i="9"/>
  <c r="E16" i="9"/>
  <c r="E15" i="9"/>
  <c r="N35" i="8"/>
  <c r="N34" i="8"/>
  <c r="N33" i="8"/>
  <c r="N31" i="9" l="1"/>
  <c r="M23" i="8"/>
  <c r="L23" i="8"/>
  <c r="J23" i="8"/>
  <c r="I23" i="8"/>
  <c r="H23" i="8"/>
  <c r="M22" i="8"/>
  <c r="L22" i="8"/>
  <c r="J22" i="8"/>
  <c r="I22" i="8"/>
  <c r="M21" i="8"/>
  <c r="E21" i="8"/>
  <c r="M20" i="8"/>
  <c r="L20" i="8"/>
  <c r="J20" i="8"/>
  <c r="I20" i="8"/>
  <c r="H20" i="8"/>
  <c r="M19" i="8"/>
  <c r="L19" i="8"/>
  <c r="J19" i="8"/>
  <c r="I19" i="8"/>
  <c r="M18" i="8"/>
  <c r="L18" i="8"/>
  <c r="K18" i="8"/>
  <c r="J18" i="8"/>
  <c r="I18" i="8"/>
  <c r="N17" i="8"/>
  <c r="M17" i="8"/>
  <c r="L17" i="8"/>
  <c r="K17" i="8"/>
  <c r="J17" i="8"/>
  <c r="I17" i="8"/>
  <c r="H17" i="8"/>
  <c r="F17" i="8"/>
  <c r="N16" i="8"/>
  <c r="M16" i="8"/>
  <c r="L16" i="8"/>
  <c r="K16" i="8"/>
  <c r="J16" i="8"/>
  <c r="I16" i="8"/>
  <c r="H16" i="8"/>
  <c r="F16" i="8"/>
  <c r="N15" i="8"/>
  <c r="M15" i="8"/>
  <c r="L15" i="8"/>
  <c r="K15" i="8"/>
  <c r="J15" i="8"/>
  <c r="I15" i="8"/>
  <c r="H15" i="8"/>
  <c r="F15" i="8"/>
  <c r="M14" i="8"/>
  <c r="L14" i="8"/>
  <c r="K14" i="8"/>
  <c r="J14" i="8"/>
  <c r="I14" i="8"/>
  <c r="N13" i="8"/>
  <c r="M13" i="8"/>
  <c r="L13" i="8"/>
  <c r="K13" i="8"/>
  <c r="J13" i="8"/>
  <c r="I13" i="8"/>
  <c r="H13" i="8"/>
  <c r="F13" i="8"/>
  <c r="N12" i="8"/>
  <c r="M12" i="8"/>
  <c r="L12" i="8"/>
  <c r="K12" i="8"/>
  <c r="J12" i="8"/>
  <c r="I12" i="8"/>
  <c r="H12" i="8"/>
  <c r="F12" i="8"/>
  <c r="M10" i="8"/>
  <c r="L10" i="8"/>
  <c r="J10" i="8"/>
  <c r="G10" i="8"/>
  <c r="M9" i="8"/>
  <c r="L9" i="8"/>
  <c r="J9" i="8"/>
  <c r="G9" i="8"/>
  <c r="N8" i="8"/>
  <c r="M8" i="8"/>
  <c r="L8" i="8"/>
  <c r="K8" i="8"/>
  <c r="J8" i="8"/>
  <c r="G8" i="8"/>
  <c r="F8" i="8"/>
  <c r="N7" i="8"/>
  <c r="M7" i="8"/>
  <c r="L7" i="8"/>
  <c r="K7" i="8"/>
  <c r="J7" i="8"/>
  <c r="G7" i="8"/>
  <c r="F7" i="8"/>
  <c r="N6" i="8"/>
  <c r="M6" i="8"/>
  <c r="L6" i="8"/>
  <c r="K6" i="8"/>
  <c r="J6" i="8"/>
  <c r="G6" i="8"/>
  <c r="F6" i="8"/>
  <c r="E14" i="8" l="1"/>
  <c r="E8" i="8"/>
  <c r="E7" i="8"/>
  <c r="E19" i="8"/>
  <c r="E23" i="8"/>
  <c r="E10" i="8"/>
  <c r="E22" i="8"/>
  <c r="E6" i="8"/>
  <c r="E20" i="8"/>
  <c r="E17" i="8"/>
  <c r="E15" i="8"/>
  <c r="E12" i="8"/>
  <c r="E18" i="8"/>
  <c r="E13" i="8"/>
  <c r="E16" i="8"/>
  <c r="E9" i="8"/>
  <c r="N32" i="8" l="1"/>
  <c r="N31" i="8"/>
  <c r="M23" i="7"/>
  <c r="L23" i="7"/>
  <c r="J23" i="7"/>
  <c r="I23" i="7"/>
  <c r="H23" i="7"/>
  <c r="E23" i="7" s="1"/>
  <c r="M22" i="7"/>
  <c r="L22" i="7"/>
  <c r="J22" i="7"/>
  <c r="I22" i="7"/>
  <c r="M21" i="7"/>
  <c r="E21" i="7"/>
  <c r="M20" i="7"/>
  <c r="L20" i="7"/>
  <c r="J20" i="7"/>
  <c r="I20" i="7"/>
  <c r="H20" i="7"/>
  <c r="M19" i="7"/>
  <c r="L19" i="7"/>
  <c r="J19" i="7"/>
  <c r="I19" i="7"/>
  <c r="E19" i="7" s="1"/>
  <c r="M18" i="7"/>
  <c r="L18" i="7"/>
  <c r="K18" i="7"/>
  <c r="J18" i="7"/>
  <c r="I18" i="7"/>
  <c r="N17" i="7"/>
  <c r="M17" i="7"/>
  <c r="L17" i="7"/>
  <c r="K17" i="7"/>
  <c r="J17" i="7"/>
  <c r="E17" i="7" s="1"/>
  <c r="I17" i="7"/>
  <c r="H17" i="7"/>
  <c r="F17" i="7"/>
  <c r="N16" i="7"/>
  <c r="M16" i="7"/>
  <c r="L16" i="7"/>
  <c r="K16" i="7"/>
  <c r="J16" i="7"/>
  <c r="I16" i="7"/>
  <c r="H16" i="7"/>
  <c r="F16" i="7"/>
  <c r="N15" i="7"/>
  <c r="M15" i="7"/>
  <c r="L15" i="7"/>
  <c r="K15" i="7"/>
  <c r="J15" i="7"/>
  <c r="I15" i="7"/>
  <c r="H15" i="7"/>
  <c r="F15" i="7"/>
  <c r="M14" i="7"/>
  <c r="L14" i="7"/>
  <c r="K14" i="7"/>
  <c r="E14" i="7" s="1"/>
  <c r="J14" i="7"/>
  <c r="I14" i="7"/>
  <c r="N13" i="7"/>
  <c r="M13" i="7"/>
  <c r="L13" i="7"/>
  <c r="K13" i="7"/>
  <c r="J13" i="7"/>
  <c r="I13" i="7"/>
  <c r="H13" i="7"/>
  <c r="F13" i="7"/>
  <c r="N12" i="7"/>
  <c r="M12" i="7"/>
  <c r="L12" i="7"/>
  <c r="K12" i="7"/>
  <c r="J12" i="7"/>
  <c r="I12" i="7"/>
  <c r="H12" i="7"/>
  <c r="F12" i="7"/>
  <c r="M10" i="7"/>
  <c r="L10" i="7"/>
  <c r="J10" i="7"/>
  <c r="G10" i="7"/>
  <c r="E10" i="7" s="1"/>
  <c r="M9" i="7"/>
  <c r="L9" i="7"/>
  <c r="J9" i="7"/>
  <c r="G9" i="7"/>
  <c r="E9" i="7" s="1"/>
  <c r="N8" i="7"/>
  <c r="M8" i="7"/>
  <c r="L8" i="7"/>
  <c r="K8" i="7"/>
  <c r="J8" i="7"/>
  <c r="G8" i="7"/>
  <c r="F8" i="7"/>
  <c r="N7" i="7"/>
  <c r="M7" i="7"/>
  <c r="L7" i="7"/>
  <c r="K7" i="7"/>
  <c r="J7" i="7"/>
  <c r="G7" i="7"/>
  <c r="F7" i="7"/>
  <c r="N6" i="7"/>
  <c r="M6" i="7"/>
  <c r="L6" i="7"/>
  <c r="K6" i="7"/>
  <c r="J6" i="7"/>
  <c r="G6" i="7"/>
  <c r="E6" i="7" s="1"/>
  <c r="F6" i="7"/>
  <c r="E20" i="7" l="1"/>
  <c r="E13" i="7"/>
  <c r="E16" i="7"/>
  <c r="E15" i="7"/>
  <c r="E18" i="7"/>
  <c r="E12" i="7"/>
  <c r="E8" i="7"/>
  <c r="E7" i="7"/>
  <c r="E22" i="7"/>
  <c r="M23" i="6"/>
  <c r="L23" i="6"/>
  <c r="J23" i="6"/>
  <c r="I23" i="6"/>
  <c r="H23" i="6"/>
  <c r="M22" i="6"/>
  <c r="L22" i="6"/>
  <c r="J22" i="6"/>
  <c r="I22" i="6"/>
  <c r="M21" i="6"/>
  <c r="E21" i="6" s="1"/>
  <c r="M20" i="6"/>
  <c r="L20" i="6"/>
  <c r="J20" i="6"/>
  <c r="I20" i="6"/>
  <c r="H20" i="6"/>
  <c r="M19" i="6"/>
  <c r="L19" i="6"/>
  <c r="J19" i="6"/>
  <c r="I19" i="6"/>
  <c r="M18" i="6"/>
  <c r="L18" i="6"/>
  <c r="K18" i="6"/>
  <c r="J18" i="6"/>
  <c r="I18" i="6"/>
  <c r="N17" i="6"/>
  <c r="M17" i="6"/>
  <c r="L17" i="6"/>
  <c r="K17" i="6"/>
  <c r="J17" i="6"/>
  <c r="I17" i="6"/>
  <c r="H17" i="6"/>
  <c r="F17" i="6"/>
  <c r="N16" i="6"/>
  <c r="M16" i="6"/>
  <c r="L16" i="6"/>
  <c r="K16" i="6"/>
  <c r="J16" i="6"/>
  <c r="I16" i="6"/>
  <c r="H16" i="6"/>
  <c r="F16" i="6"/>
  <c r="N15" i="6"/>
  <c r="M15" i="6"/>
  <c r="L15" i="6"/>
  <c r="K15" i="6"/>
  <c r="J15" i="6"/>
  <c r="I15" i="6"/>
  <c r="H15" i="6"/>
  <c r="F15" i="6"/>
  <c r="M14" i="6"/>
  <c r="L14" i="6"/>
  <c r="K14" i="6"/>
  <c r="J14" i="6"/>
  <c r="I14" i="6"/>
  <c r="N13" i="6"/>
  <c r="M13" i="6"/>
  <c r="L13" i="6"/>
  <c r="K13" i="6"/>
  <c r="J13" i="6"/>
  <c r="I13" i="6"/>
  <c r="H13" i="6"/>
  <c r="F13" i="6"/>
  <c r="N12" i="6"/>
  <c r="M12" i="6"/>
  <c r="L12" i="6"/>
  <c r="K12" i="6"/>
  <c r="J12" i="6"/>
  <c r="I12" i="6"/>
  <c r="H12" i="6"/>
  <c r="F12" i="6"/>
  <c r="M10" i="6"/>
  <c r="L10" i="6"/>
  <c r="J10" i="6"/>
  <c r="G10" i="6"/>
  <c r="M9" i="6"/>
  <c r="L9" i="6"/>
  <c r="J9" i="6"/>
  <c r="G9" i="6"/>
  <c r="N8" i="6"/>
  <c r="M8" i="6"/>
  <c r="L8" i="6"/>
  <c r="K8" i="6"/>
  <c r="J8" i="6"/>
  <c r="G8" i="6"/>
  <c r="F8" i="6"/>
  <c r="N7" i="6"/>
  <c r="M7" i="6"/>
  <c r="L7" i="6"/>
  <c r="K7" i="6"/>
  <c r="J7" i="6"/>
  <c r="G7" i="6"/>
  <c r="F7" i="6"/>
  <c r="N6" i="6"/>
  <c r="M6" i="6"/>
  <c r="L6" i="6"/>
  <c r="K6" i="6"/>
  <c r="J6" i="6"/>
  <c r="G6" i="6"/>
  <c r="F6" i="6"/>
  <c r="E14" i="6" l="1"/>
  <c r="E22" i="6"/>
  <c r="E12" i="6"/>
  <c r="E9" i="6"/>
  <c r="E8" i="6"/>
  <c r="E7" i="6"/>
  <c r="E6" i="6"/>
  <c r="E15" i="6"/>
  <c r="E16" i="6"/>
  <c r="E17" i="6"/>
  <c r="E20" i="6"/>
  <c r="E18" i="6"/>
  <c r="E13" i="6"/>
  <c r="E19" i="6"/>
  <c r="E23" i="6"/>
  <c r="E10" i="6"/>
  <c r="M23" i="5"/>
  <c r="L23" i="5"/>
  <c r="J23" i="5"/>
  <c r="I23" i="5"/>
  <c r="H23" i="5"/>
  <c r="M22" i="5"/>
  <c r="L22" i="5"/>
  <c r="J22" i="5"/>
  <c r="I22" i="5"/>
  <c r="M21" i="5"/>
  <c r="E21" i="5" s="1"/>
  <c r="M20" i="5"/>
  <c r="L20" i="5"/>
  <c r="J20" i="5"/>
  <c r="I20" i="5"/>
  <c r="H20" i="5"/>
  <c r="M19" i="5"/>
  <c r="L19" i="5"/>
  <c r="J19" i="5"/>
  <c r="I19" i="5"/>
  <c r="M18" i="5"/>
  <c r="L18" i="5"/>
  <c r="K18" i="5"/>
  <c r="J18" i="5"/>
  <c r="I18" i="5"/>
  <c r="N17" i="5"/>
  <c r="M17" i="5"/>
  <c r="L17" i="5"/>
  <c r="K17" i="5"/>
  <c r="J17" i="5"/>
  <c r="I17" i="5"/>
  <c r="H17" i="5"/>
  <c r="F17" i="5"/>
  <c r="N16" i="5"/>
  <c r="M16" i="5"/>
  <c r="L16" i="5"/>
  <c r="K16" i="5"/>
  <c r="J16" i="5"/>
  <c r="I16" i="5"/>
  <c r="H16" i="5"/>
  <c r="F16" i="5"/>
  <c r="N15" i="5"/>
  <c r="M15" i="5"/>
  <c r="L15" i="5"/>
  <c r="K15" i="5"/>
  <c r="J15" i="5"/>
  <c r="I15" i="5"/>
  <c r="H15" i="5"/>
  <c r="F15" i="5"/>
  <c r="M14" i="5"/>
  <c r="L14" i="5"/>
  <c r="K14" i="5"/>
  <c r="J14" i="5"/>
  <c r="I14" i="5"/>
  <c r="N13" i="5"/>
  <c r="M13" i="5"/>
  <c r="L13" i="5"/>
  <c r="K13" i="5"/>
  <c r="J13" i="5"/>
  <c r="I13" i="5"/>
  <c r="H13" i="5"/>
  <c r="F13" i="5"/>
  <c r="N12" i="5"/>
  <c r="M12" i="5"/>
  <c r="L12" i="5"/>
  <c r="K12" i="5"/>
  <c r="J12" i="5"/>
  <c r="I12" i="5"/>
  <c r="H12" i="5"/>
  <c r="F12" i="5"/>
  <c r="M10" i="5"/>
  <c r="L10" i="5"/>
  <c r="J10" i="5"/>
  <c r="G10" i="5"/>
  <c r="M9" i="5"/>
  <c r="L9" i="5"/>
  <c r="J9" i="5"/>
  <c r="G9" i="5"/>
  <c r="N8" i="5"/>
  <c r="M8" i="5"/>
  <c r="L8" i="5"/>
  <c r="K8" i="5"/>
  <c r="J8" i="5"/>
  <c r="G8" i="5"/>
  <c r="F8" i="5"/>
  <c r="N7" i="5"/>
  <c r="M7" i="5"/>
  <c r="L7" i="5"/>
  <c r="K7" i="5"/>
  <c r="J7" i="5"/>
  <c r="G7" i="5"/>
  <c r="F7" i="5"/>
  <c r="N6" i="5"/>
  <c r="M6" i="5"/>
  <c r="L6" i="5"/>
  <c r="K6" i="5"/>
  <c r="J6" i="5"/>
  <c r="G6" i="5"/>
  <c r="F6" i="5"/>
  <c r="E19" i="5" l="1"/>
  <c r="E12" i="5"/>
  <c r="E8" i="5"/>
  <c r="E17" i="5"/>
  <c r="E22" i="5"/>
  <c r="E16" i="5"/>
  <c r="E13" i="5"/>
  <c r="E9" i="5"/>
  <c r="E20" i="5"/>
  <c r="E23" i="5"/>
  <c r="E6" i="5"/>
  <c r="E14" i="5"/>
  <c r="E10" i="5"/>
  <c r="E15" i="5"/>
  <c r="E7" i="5"/>
  <c r="E18" i="5"/>
  <c r="N15" i="4"/>
  <c r="M15" i="4"/>
  <c r="L15" i="4"/>
  <c r="K15" i="4"/>
  <c r="J15" i="4"/>
  <c r="I15" i="4"/>
  <c r="H15" i="4"/>
  <c r="F15" i="4"/>
  <c r="N8" i="4"/>
  <c r="M8" i="4"/>
  <c r="L8" i="4"/>
  <c r="K8" i="4"/>
  <c r="J8" i="4"/>
  <c r="G8" i="4"/>
  <c r="E8" i="4" s="1"/>
  <c r="F8" i="4"/>
  <c r="E15" i="4" l="1"/>
  <c r="M23" i="4"/>
  <c r="L23" i="4"/>
  <c r="J23" i="4"/>
  <c r="I23" i="4"/>
  <c r="H23" i="4"/>
  <c r="M22" i="4"/>
  <c r="L22" i="4"/>
  <c r="J22" i="4"/>
  <c r="I22" i="4"/>
  <c r="M21" i="4"/>
  <c r="E21" i="4" s="1"/>
  <c r="M20" i="4"/>
  <c r="L20" i="4"/>
  <c r="J20" i="4"/>
  <c r="I20" i="4"/>
  <c r="H20" i="4"/>
  <c r="M19" i="4"/>
  <c r="L19" i="4"/>
  <c r="J19" i="4"/>
  <c r="I19" i="4"/>
  <c r="M18" i="4"/>
  <c r="L18" i="4"/>
  <c r="K18" i="4"/>
  <c r="J18" i="4"/>
  <c r="I18" i="4"/>
  <c r="N17" i="4"/>
  <c r="M17" i="4"/>
  <c r="L17" i="4"/>
  <c r="K17" i="4"/>
  <c r="J17" i="4"/>
  <c r="I17" i="4"/>
  <c r="H17" i="4"/>
  <c r="F17" i="4"/>
  <c r="N16" i="4"/>
  <c r="M16" i="4"/>
  <c r="L16" i="4"/>
  <c r="K16" i="4"/>
  <c r="J16" i="4"/>
  <c r="I16" i="4"/>
  <c r="H16" i="4"/>
  <c r="F16" i="4"/>
  <c r="M14" i="4"/>
  <c r="L14" i="4"/>
  <c r="K14" i="4"/>
  <c r="J14" i="4"/>
  <c r="I14" i="4"/>
  <c r="N13" i="4"/>
  <c r="M13" i="4"/>
  <c r="L13" i="4"/>
  <c r="K13" i="4"/>
  <c r="J13" i="4"/>
  <c r="I13" i="4"/>
  <c r="H13" i="4"/>
  <c r="F13" i="4"/>
  <c r="N12" i="4"/>
  <c r="M12" i="4"/>
  <c r="L12" i="4"/>
  <c r="K12" i="4"/>
  <c r="J12" i="4"/>
  <c r="I12" i="4"/>
  <c r="H12" i="4"/>
  <c r="F12" i="4"/>
  <c r="M10" i="4"/>
  <c r="L10" i="4"/>
  <c r="J10" i="4"/>
  <c r="G10" i="4"/>
  <c r="M9" i="4"/>
  <c r="L9" i="4"/>
  <c r="J9" i="4"/>
  <c r="G9" i="4"/>
  <c r="N7" i="4"/>
  <c r="M7" i="4"/>
  <c r="L7" i="4"/>
  <c r="K7" i="4"/>
  <c r="J7" i="4"/>
  <c r="G7" i="4"/>
  <c r="F7" i="4"/>
  <c r="N6" i="4"/>
  <c r="M6" i="4"/>
  <c r="L6" i="4"/>
  <c r="K6" i="4"/>
  <c r="J6" i="4"/>
  <c r="G6" i="4"/>
  <c r="F6" i="4"/>
  <c r="E23" i="4" l="1"/>
  <c r="E20" i="4"/>
  <c r="E6" i="4"/>
  <c r="E18" i="4"/>
  <c r="E19" i="4"/>
  <c r="E22" i="4"/>
  <c r="E9" i="4"/>
  <c r="E14" i="4"/>
  <c r="E7" i="4"/>
  <c r="E10" i="4"/>
  <c r="E12" i="4"/>
  <c r="E13" i="4"/>
  <c r="E16" i="4"/>
  <c r="E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Close, Linda</author>
  </authors>
  <commentList>
    <comment ref="E10" authorId="0" shapeId="0" xr:uid="{00000000-0006-0000-0500-000001000000}">
      <text>
        <r>
          <rPr>
            <b/>
            <u/>
            <sz val="9"/>
            <color indexed="81"/>
            <rFont val="Tahoma"/>
            <family val="2"/>
          </rPr>
          <t>ACTUAL</t>
        </r>
        <r>
          <rPr>
            <b/>
            <sz val="9"/>
            <color indexed="81"/>
            <rFont val="Tahoma"/>
            <family val="2"/>
          </rPr>
          <t xml:space="preserve"> RATES FOR FOR 13XX AND 14XX:</t>
        </r>
        <r>
          <rPr>
            <sz val="9"/>
            <color indexed="81"/>
            <rFont val="Tahoma"/>
            <family val="2"/>
          </rPr>
          <t xml:space="preserve">
 FT Faculty Overload = 19.08%
 Adjunct STRS = 19.08%
 Adjunct STRS Cash Bal = 6.64%
 Adjunct Fidelity = 6.39%
 Retiree = 2.64%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Close, Linda</author>
  </authors>
  <commentList>
    <comment ref="E10" authorId="0" shapeId="0" xr:uid="{00000000-0006-0000-0600-000001000000}">
      <text>
        <r>
          <rPr>
            <b/>
            <u/>
            <sz val="9"/>
            <color indexed="81"/>
            <rFont val="Tahoma"/>
            <family val="2"/>
          </rPr>
          <t>ACTUAL</t>
        </r>
        <r>
          <rPr>
            <b/>
            <sz val="9"/>
            <color indexed="81"/>
            <rFont val="Tahoma"/>
            <family val="2"/>
          </rPr>
          <t xml:space="preserve"> RATES FOR FOR 13XX AND 14XX:</t>
        </r>
        <r>
          <rPr>
            <sz val="9"/>
            <color indexed="81"/>
            <rFont val="Tahoma"/>
            <family val="2"/>
          </rPr>
          <t xml:space="preserve">
 FT Faculty Overload = 19.73%
 Adjunct STRS = 19.73%
 Adjunct STRS Cash Bal = 6.63%
 Adjunct Fidelity = 6.38%
 Retiree = 2.63%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Close, Linda</author>
  </authors>
  <commentList>
    <comment ref="E10" authorId="0" shapeId="0" xr:uid="{00000000-0006-0000-0700-000001000000}">
      <text>
        <r>
          <rPr>
            <b/>
            <u/>
            <sz val="9"/>
            <color indexed="81"/>
            <rFont val="Tahoma"/>
            <family val="2"/>
          </rPr>
          <t>ACTUAL</t>
        </r>
        <r>
          <rPr>
            <b/>
            <sz val="9"/>
            <color indexed="81"/>
            <rFont val="Tahoma"/>
            <family val="2"/>
          </rPr>
          <t xml:space="preserve"> RATES FOR FOR 13XX AND 14XX:</t>
        </r>
        <r>
          <rPr>
            <sz val="9"/>
            <color indexed="81"/>
            <rFont val="Tahoma"/>
            <family val="2"/>
          </rPr>
          <t xml:space="preserve">
 FT Faculty Overload = 18.91%
 Adjunct STRS = 18.91%
 Adjunct STRS Cash Bal = 7%
 Adjunct Fidelity = 6.38%
 Retiree = 2.63%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Close, Linda</author>
  </authors>
  <commentList>
    <comment ref="E10" authorId="0" shapeId="0" xr:uid="{00000000-0006-0000-0800-000001000000}">
      <text>
        <r>
          <rPr>
            <b/>
            <u/>
            <sz val="9"/>
            <color indexed="81"/>
            <rFont val="Tahoma"/>
            <family val="2"/>
          </rPr>
          <t>ACTUAL</t>
        </r>
        <r>
          <rPr>
            <b/>
            <sz val="9"/>
            <color indexed="81"/>
            <rFont val="Tahoma"/>
            <family val="2"/>
          </rPr>
          <t xml:space="preserve"> RATES FOR FOR 13XX AND 14XX:</t>
        </r>
        <r>
          <rPr>
            <sz val="9"/>
            <color indexed="81"/>
            <rFont val="Tahoma"/>
            <family val="2"/>
          </rPr>
          <t xml:space="preserve">
 FT Faculty Overload = 18.91%
 Adjunct STRS = 18.91%
 Adjunct STRS Cash Bal = 7%
 Adjunct Fidelity = 6.38%
 Retiree = 2.63%</t>
        </r>
      </text>
    </comment>
  </commentList>
</comments>
</file>

<file path=xl/sharedStrings.xml><?xml version="1.0" encoding="utf-8"?>
<sst xmlns="http://schemas.openxmlformats.org/spreadsheetml/2006/main" count="668" uniqueCount="90">
  <si>
    <t>STRS</t>
  </si>
  <si>
    <t>PERS</t>
  </si>
  <si>
    <t>H &amp; W</t>
  </si>
  <si>
    <t xml:space="preserve"> </t>
  </si>
  <si>
    <t>% COST</t>
  </si>
  <si>
    <t>MEDI</t>
  </si>
  <si>
    <t>SAL CON</t>
  </si>
  <si>
    <t xml:space="preserve">  U I</t>
  </si>
  <si>
    <t>W C</t>
  </si>
  <si>
    <t>OBJ</t>
  </si>
  <si>
    <t>C-6</t>
  </si>
  <si>
    <t>ASSUMPTIONS:</t>
  </si>
  <si>
    <t>1. OBJECT 1341 50% OF SUMMER SCHOOL IS CONTRACT EMPLOYEES, THEREFORE 50*.062(FICA) &amp; 50%*.0375 FIDELITY</t>
  </si>
  <si>
    <t>2.  AVERAGE 1330, 1430 PAYROLL HAS 30% STRS % 70% FIDELITY EES. (BASED ON APR, MAY, JUN SUPPL P/RS.</t>
  </si>
  <si>
    <t>3.  H&amp;W RATES BASED ON PROJECTED AVERAGE FOR QUALIFIED EE'S</t>
  </si>
  <si>
    <t>4.  MEDICARE COVERS EE'S HIRED AFTER 4/86, W/O FICA</t>
  </si>
  <si>
    <t>Average</t>
  </si>
  <si>
    <t>Placement</t>
  </si>
  <si>
    <t>XX</t>
  </si>
  <si>
    <t>TOTAL</t>
  </si>
  <si>
    <t>STRS Cash Bal</t>
  </si>
  <si>
    <t>$ MED</t>
  </si>
  <si>
    <t>&lt;.50 FTE</t>
  </si>
  <si>
    <t>&gt;.50 FTE</t>
  </si>
  <si>
    <t>OASDI</t>
  </si>
  <si>
    <t>Fidelity</t>
  </si>
  <si>
    <t>PERS - no</t>
  </si>
  <si>
    <t>PERS - yes</t>
  </si>
  <si>
    <t>B-5</t>
  </si>
  <si>
    <t>CERTIFICATED</t>
  </si>
  <si>
    <t>CLASSIFIED</t>
  </si>
  <si>
    <r>
      <t>31</t>
    </r>
    <r>
      <rPr>
        <b/>
        <sz val="10"/>
        <color rgb="FFFFFF00"/>
        <rFont val="Arial Narrow"/>
        <family val="2"/>
      </rPr>
      <t>XX</t>
    </r>
  </si>
  <si>
    <r>
      <t>32</t>
    </r>
    <r>
      <rPr>
        <b/>
        <sz val="10"/>
        <color rgb="FFFFFF00"/>
        <rFont val="Arial Narrow"/>
        <family val="2"/>
      </rPr>
      <t>XX</t>
    </r>
  </si>
  <si>
    <r>
      <t>33</t>
    </r>
    <r>
      <rPr>
        <b/>
        <sz val="10"/>
        <color rgb="FFFFFF00"/>
        <rFont val="Arial Narrow"/>
        <family val="2"/>
      </rPr>
      <t>XX</t>
    </r>
  </si>
  <si>
    <r>
      <t>33</t>
    </r>
    <r>
      <rPr>
        <b/>
        <sz val="10"/>
        <color rgb="FFFFFF00"/>
        <rFont val="Arial Narrow"/>
        <family val="2"/>
      </rPr>
      <t>X1</t>
    </r>
  </si>
  <si>
    <r>
      <t>34</t>
    </r>
    <r>
      <rPr>
        <b/>
        <sz val="10"/>
        <color rgb="FFFFFF00"/>
        <rFont val="Arial Narrow"/>
        <family val="2"/>
      </rPr>
      <t>XX</t>
    </r>
  </si>
  <si>
    <r>
      <t>35</t>
    </r>
    <r>
      <rPr>
        <b/>
        <sz val="10"/>
        <color rgb="FFFFFF00"/>
        <rFont val="Arial Narrow"/>
        <family val="2"/>
      </rPr>
      <t>XX</t>
    </r>
  </si>
  <si>
    <r>
      <t>36</t>
    </r>
    <r>
      <rPr>
        <b/>
        <sz val="10"/>
        <color rgb="FFFFFF00"/>
        <rFont val="Arial Narrow"/>
        <family val="2"/>
      </rPr>
      <t>XX</t>
    </r>
  </si>
  <si>
    <r>
      <t>31</t>
    </r>
    <r>
      <rPr>
        <b/>
        <sz val="10"/>
        <color rgb="FFFFFF00"/>
        <rFont val="Arial Narrow"/>
        <family val="2"/>
      </rPr>
      <t>X5</t>
    </r>
  </si>
  <si>
    <r>
      <t>37</t>
    </r>
    <r>
      <rPr>
        <b/>
        <sz val="10"/>
        <color rgb="FFFFFF00"/>
        <rFont val="Arial Narrow"/>
        <family val="2"/>
      </rPr>
      <t>XX</t>
    </r>
  </si>
  <si>
    <t>C-12</t>
  </si>
  <si>
    <t>Additional Factors:</t>
  </si>
  <si>
    <t>2018/19 AVERAGE COST OF EMPLOYER PAID BENEFITS  -  FOR PROJECTION PURPOSES ONLY</t>
  </si>
  <si>
    <t>1110-1120-1130-1150</t>
  </si>
  <si>
    <t>1210-1211-1220-1230-1250</t>
  </si>
  <si>
    <t>1216-1236</t>
  </si>
  <si>
    <t>1320-1330-1335-1336-1337-1350</t>
  </si>
  <si>
    <t>1411-1412-1420-1430-1436-1450</t>
  </si>
  <si>
    <t>2116-2117-2136</t>
  </si>
  <si>
    <t>2330-2331-2332-2333-2340-2342-2350</t>
  </si>
  <si>
    <t>2360-2361-2364</t>
  </si>
  <si>
    <t>2430-2432-2433-2450</t>
  </si>
  <si>
    <t xml:space="preserve">Distribution: </t>
  </si>
  <si>
    <t xml:space="preserve">Kate, Deepa, Lisa, Jackie, Terri, Glynnis, Michelle, Gina, Whitney, Michelle, Stephanie, Marcia, Angela, Marianne M, Marianne K, Alicia, Claudia, Genevieve, Regina, </t>
  </si>
  <si>
    <t>Jeannie D, Yajayra, Siobhan, Cathy P, Marian, CeCe, Joan, Tina, Suzanne, Tami, Ann S</t>
  </si>
  <si>
    <t>2019/20 AVERAGE COST OF EMPLOYER PAID BENEFITS  -  FOR PROJECTION PURPOSES ONLY</t>
  </si>
  <si>
    <t xml:space="preserve">Kate, Stephanie, Shannon, Deepa, Lisa, Jackie, Terri, Glynnis, Michelle, Gina, Whitney, Stephanie A, Marcia, Angela, Marianne M, Marianne K, Alicia, Claudia, Genevieve, Regina, </t>
  </si>
  <si>
    <t xml:space="preserve">Jeannie D, Yajayra, Siobhan, Cathy P, Marian, Nancy, Joan, Tina, Rachel, Ann S, Dianna </t>
  </si>
  <si>
    <t>Jeannie D, Yajayra, Cathy P, Marian, Nancy, Joan, Tina, Rachel, Ann S</t>
  </si>
  <si>
    <t>2020/21 AVERAGE COST OF EMPLOYER PAID BENEFITS  -  FOR PROJECTION PURPOSES ONLY</t>
  </si>
  <si>
    <t xml:space="preserve">Kate, Stephanie, Shannon, Deepa, Lisa, Jackie, Terri, Glynnis, Michelle, Gina, Whitney, Stephanie A, Marcia, Marianne M, Marianne K, Claudia, Genevieve, Regina, </t>
  </si>
  <si>
    <t>2021/22 AVERAGE COST OF EMPLOYER PAID BENEFITS  -  FOR PROJECTION PURPOSES ONLY</t>
  </si>
  <si>
    <t xml:space="preserve"> FT Faculty Overload</t>
  </si>
  <si>
    <t xml:space="preserve"> Adjunct STRS</t>
  </si>
  <si>
    <t>Adjunct STRS Cash Bal</t>
  </si>
  <si>
    <t xml:space="preserve"> Adjunct Fidelity</t>
  </si>
  <si>
    <t>Retiree</t>
  </si>
  <si>
    <t>ACTUAL RATES FOR FOR 13XX AND 14XX:</t>
  </si>
  <si>
    <t>(less SAL CON)</t>
  </si>
  <si>
    <t>(MEDI, UI, WC and O5)</t>
  </si>
  <si>
    <t>(MEDI, UI, WC and P5)</t>
  </si>
  <si>
    <t>(Medi, UI, WC)</t>
  </si>
  <si>
    <t>Kate, Stephanie, Shannon, Deepa, Lisa, Jackie, Terri, Glynnis, Michelle, Gina, Kate L., Angela H., Stephanie A, Marcia, Marianne M, Marianne K, Claudia, Genevieve,</t>
  </si>
  <si>
    <t>Adrienne, Yajayra, Cathy P, Marian, Joan, Brad, Rachel, Regina M</t>
  </si>
  <si>
    <t>2022/23 AVERAGE COST OF EMPLOYER PAID BENEFITS  -  FOR PROJECTION PURPOSES ONLY</t>
  </si>
  <si>
    <t>Adrienne, Yajayra, Cathy P, Marian, Joan, Brad, Rachel, Regina M, Melissa C., Robert E., Genevieve B., Shauna M., Sussanah S - tell her to update Neo</t>
  </si>
  <si>
    <t xml:space="preserve"> Retiree</t>
  </si>
  <si>
    <t>2023/24 AVERAGE COST OF EMPLOYER PAID BENEFITS  -  FOR PROJECTION PURPOSES ONLY</t>
  </si>
  <si>
    <t>Kate, Stephanie, Shannon, Deepa, Lisa, Michelle, Terri, Gina, Kate L., Angela H., Marianne M, Marianne K, Claudia,</t>
  </si>
  <si>
    <t>Adrienne, Yajayra, Cathy P, Joan, Brad, Rachel, Regina M, Melissa C., Robert E., Shauna M., Sussanah S - ask her to update NeoEd</t>
  </si>
  <si>
    <t xml:space="preserve"> Associate STRS</t>
  </si>
  <si>
    <t xml:space="preserve"> Associate STRS Cash Bal</t>
  </si>
  <si>
    <t xml:space="preserve"> Associate Fidelity</t>
  </si>
  <si>
    <t>(OASDI)</t>
  </si>
  <si>
    <t>1320-1330-1333-1334-1335-1336-1337-1338-1350</t>
  </si>
  <si>
    <t xml:space="preserve"> Associate SS</t>
  </si>
  <si>
    <t>2024/25 AVERAGE COST OF EMPLOYER PAID BENEFITS  -  FOR PROJECTION PURPOSES ONLY</t>
  </si>
  <si>
    <t>2025/26 AVERAGE COST OF EMPLOYER PAID BENEFITS  -  FOR PROJECTION PURPOSES ONLY</t>
  </si>
  <si>
    <t>Kate, Stephanie, Pamela, Shannon, Katie, Lisa, Michelle, Terri, Cody, Gina, Kate L., Angela H., Marianne M, Marianne K, Claudia,</t>
  </si>
  <si>
    <t>Yajayra, Cathy P, Joan, Brad, Rachel, Regina M, Melissa C., Robert E., Shauna M., Sussanah S, Jenne A, Alondra Soto Chavez, C. Wells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</si>
</sst>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0.000%"/>
    <numFmt numFmtId="165" formatCode="&quot;$&quot;#,##0"/>
    <numFmt numFmtId="166" formatCode="#,##0.0000"/>
    <numFmt numFmtId="167" formatCode="#,##0.00000"/>
    <numFmt numFmtId="168" formatCode="0.0000%"/>
    <numFmt numFmtId="169" formatCode="0.00000"/>
    <numFmt numFmtId="170" formatCode="0.000000"/>
  </numFmts>
  <fonts count="15" x14ac:knownFonts="1">
    <font>
      <b/>
      <sz val="10"/>
      <name val="Helv"/>
    </font>
    <font>
      <sz val="10"/>
      <name val="Helv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indexed="10"/>
      <name val="Arial Narrow"/>
      <family val="2"/>
    </font>
    <font>
      <b/>
      <sz val="12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"/>
      <name val="Arial Narrow"/>
      <family val="2"/>
    </font>
    <font>
      <b/>
      <u/>
      <sz val="9"/>
      <color indexed="81"/>
      <name val="Tahoma"/>
      <family val="2"/>
    </font>
    <font>
      <b/>
      <sz val="10"/>
      <color rgb="FFFFFF00"/>
      <name val="Arial Narrow"/>
      <family val="2"/>
    </font>
    <font>
      <b/>
      <sz val="8"/>
      <color indexed="8"/>
      <name val="Arial Narrow"/>
      <family val="2"/>
    </font>
    <font>
      <sz val="10"/>
      <name val="Arial Narrow"/>
      <family val="2"/>
    </font>
    <font>
      <i/>
      <sz val="10"/>
      <color indexed="8"/>
      <name val="Arial Narrow"/>
      <family val="2"/>
    </font>
    <font>
      <b/>
      <sz val="10"/>
      <name val="Helv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14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3" xfId="0" applyFont="1" applyFill="1" applyBorder="1" applyAlignment="1"/>
    <xf numFmtId="0" fontId="2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left"/>
    </xf>
    <xf numFmtId="164" fontId="5" fillId="0" borderId="0" xfId="2" applyNumberFormat="1" applyFont="1" applyFill="1" applyBorder="1" applyAlignment="1">
      <alignment horizontal="left"/>
    </xf>
    <xf numFmtId="165" fontId="3" fillId="0" borderId="1" xfId="1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center"/>
    </xf>
    <xf numFmtId="10" fontId="3" fillId="0" borderId="0" xfId="2" applyNumberFormat="1" applyFont="1" applyFill="1" applyBorder="1"/>
    <xf numFmtId="10" fontId="2" fillId="2" borderId="0" xfId="2" applyNumberFormat="1" applyFont="1" applyFill="1" applyBorder="1" applyAlignment="1">
      <alignment horizontal="center"/>
    </xf>
    <xf numFmtId="10" fontId="4" fillId="0" borderId="1" xfId="2" applyNumberFormat="1" applyFont="1" applyFill="1" applyBorder="1"/>
    <xf numFmtId="10" fontId="4" fillId="0" borderId="2" xfId="2" applyNumberFormat="1" applyFont="1" applyFill="1" applyBorder="1"/>
    <xf numFmtId="10" fontId="3" fillId="0" borderId="0" xfId="2" applyNumberFormat="1" applyFont="1" applyFill="1" applyBorder="1" applyAlignment="1">
      <alignment horizontal="left"/>
    </xf>
    <xf numFmtId="4" fontId="2" fillId="2" borderId="0" xfId="1" applyNumberFormat="1" applyFont="1" applyFill="1" applyBorder="1" applyAlignment="1">
      <alignment horizontal="center"/>
    </xf>
    <xf numFmtId="166" fontId="3" fillId="0" borderId="1" xfId="1" applyNumberFormat="1" applyFont="1" applyFill="1" applyBorder="1" applyAlignment="1">
      <alignment horizontal="right"/>
    </xf>
    <xf numFmtId="166" fontId="3" fillId="0" borderId="2" xfId="1" applyNumberFormat="1" applyFont="1" applyFill="1" applyBorder="1" applyAlignment="1">
      <alignment horizontal="right"/>
    </xf>
    <xf numFmtId="167" fontId="3" fillId="0" borderId="2" xfId="1" applyNumberFormat="1" applyFont="1" applyFill="1" applyBorder="1" applyAlignment="1">
      <alignment horizontal="right"/>
    </xf>
    <xf numFmtId="167" fontId="3" fillId="0" borderId="1" xfId="1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center"/>
    </xf>
    <xf numFmtId="10" fontId="3" fillId="0" borderId="0" xfId="0" applyNumberFormat="1" applyFont="1" applyFill="1" applyBorder="1"/>
    <xf numFmtId="0" fontId="3" fillId="0" borderId="2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0" fontId="4" fillId="0" borderId="5" xfId="2" applyNumberFormat="1" applyFont="1" applyFill="1" applyBorder="1"/>
    <xf numFmtId="0" fontId="3" fillId="0" borderId="5" xfId="0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65" fontId="3" fillId="0" borderId="5" xfId="0" applyNumberFormat="1" applyFont="1" applyFill="1" applyBorder="1" applyAlignment="1">
      <alignment horizontal="right"/>
    </xf>
    <xf numFmtId="0" fontId="3" fillId="0" borderId="5" xfId="0" applyFont="1" applyBorder="1"/>
    <xf numFmtId="10" fontId="3" fillId="0" borderId="0" xfId="0" applyNumberFormat="1" applyFont="1" applyBorder="1"/>
    <xf numFmtId="4" fontId="3" fillId="0" borderId="0" xfId="0" applyNumberFormat="1" applyFont="1" applyBorder="1"/>
    <xf numFmtId="0" fontId="12" fillId="0" borderId="1" xfId="0" applyFont="1" applyFill="1" applyBorder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167" fontId="3" fillId="0" borderId="0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0" fontId="3" fillId="5" borderId="7" xfId="0" applyNumberFormat="1" applyFont="1" applyFill="1" applyBorder="1"/>
    <xf numFmtId="0" fontId="3" fillId="5" borderId="8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13" fillId="5" borderId="0" xfId="0" applyFont="1" applyFill="1" applyBorder="1"/>
    <xf numFmtId="0" fontId="13" fillId="5" borderId="12" xfId="0" applyFont="1" applyFill="1" applyBorder="1"/>
    <xf numFmtId="10" fontId="2" fillId="5" borderId="10" xfId="2" applyNumberFormat="1" applyFont="1" applyFill="1" applyBorder="1" applyAlignment="1">
      <alignment horizontal="center"/>
    </xf>
    <xf numFmtId="10" fontId="2" fillId="5" borderId="13" xfId="2" applyNumberFormat="1" applyFont="1" applyFill="1" applyBorder="1" applyAlignment="1">
      <alignment horizontal="center"/>
    </xf>
    <xf numFmtId="4" fontId="2" fillId="5" borderId="9" xfId="0" applyNumberFormat="1" applyFont="1" applyFill="1" applyBorder="1"/>
    <xf numFmtId="0" fontId="2" fillId="5" borderId="9" xfId="0" applyFont="1" applyFill="1" applyBorder="1"/>
    <xf numFmtId="0" fontId="2" fillId="5" borderId="11" xfId="0" applyFont="1" applyFill="1" applyBorder="1"/>
    <xf numFmtId="165" fontId="2" fillId="3" borderId="0" xfId="0" applyNumberFormat="1" applyFont="1" applyFill="1" applyBorder="1" applyAlignment="1">
      <alignment horizontal="center"/>
    </xf>
    <xf numFmtId="4" fontId="2" fillId="3" borderId="0" xfId="1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69" fontId="2" fillId="3" borderId="0" xfId="2" applyNumberFormat="1" applyFont="1" applyFill="1" applyBorder="1" applyAlignment="1">
      <alignment horizontal="center"/>
    </xf>
    <xf numFmtId="170" fontId="2" fillId="3" borderId="0" xfId="2" applyNumberFormat="1" applyFont="1" applyFill="1" applyBorder="1" applyAlignment="1">
      <alignment horizontal="center"/>
    </xf>
    <xf numFmtId="44" fontId="3" fillId="0" borderId="0" xfId="3" applyFont="1" applyFill="1" applyBorder="1"/>
    <xf numFmtId="44" fontId="3" fillId="0" borderId="0" xfId="0" applyNumberFormat="1" applyFont="1" applyFill="1" applyBorder="1"/>
    <xf numFmtId="0" fontId="11" fillId="4" borderId="0" xfId="0" applyFont="1" applyFill="1" applyBorder="1" applyAlignment="1">
      <alignment horizontal="center" textRotation="90"/>
    </xf>
    <xf numFmtId="0" fontId="11" fillId="4" borderId="4" xfId="0" applyFont="1" applyFill="1" applyBorder="1" applyAlignment="1">
      <alignment horizontal="center" vertical="center" textRotation="90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52917</xdr:colOff>
      <xdr:row>8</xdr:row>
      <xdr:rowOff>222250</xdr:rowOff>
    </xdr:from>
    <xdr:to>
      <xdr:col>8</xdr:col>
      <xdr:colOff>508000</xdr:colOff>
      <xdr:row>29</xdr:row>
      <xdr:rowOff>38100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634192" y="1870075"/>
          <a:ext cx="2217208" cy="4235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52917</xdr:colOff>
      <xdr:row>8</xdr:row>
      <xdr:rowOff>222250</xdr:rowOff>
    </xdr:from>
    <xdr:to>
      <xdr:col>8</xdr:col>
      <xdr:colOff>508000</xdr:colOff>
      <xdr:row>29</xdr:row>
      <xdr:rowOff>38100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634192" y="1870075"/>
          <a:ext cx="2217208" cy="4235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52917</xdr:colOff>
      <xdr:row>8</xdr:row>
      <xdr:rowOff>222250</xdr:rowOff>
    </xdr:from>
    <xdr:to>
      <xdr:col>8</xdr:col>
      <xdr:colOff>508000</xdr:colOff>
      <xdr:row>29</xdr:row>
      <xdr:rowOff>38100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635250" y="1862667"/>
          <a:ext cx="2211917" cy="405976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6</xdr:row>
      <xdr:rowOff>31750</xdr:rowOff>
    </xdr:from>
    <xdr:to>
      <xdr:col>8</xdr:col>
      <xdr:colOff>508000</xdr:colOff>
      <xdr:row>29</xdr:row>
      <xdr:rowOff>38100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2235200" y="1200150"/>
          <a:ext cx="2590800" cy="4832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6</xdr:row>
      <xdr:rowOff>31750</xdr:rowOff>
    </xdr:from>
    <xdr:to>
      <xdr:col>8</xdr:col>
      <xdr:colOff>508000</xdr:colOff>
      <xdr:row>29</xdr:row>
      <xdr:rowOff>38100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2235200" y="1200150"/>
          <a:ext cx="2590800" cy="4832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165100</xdr:colOff>
      <xdr:row>0</xdr:row>
      <xdr:rowOff>0</xdr:rowOff>
    </xdr:from>
    <xdr:to>
      <xdr:col>16</xdr:col>
      <xdr:colOff>192617</xdr:colOff>
      <xdr:row>30</xdr:row>
      <xdr:rowOff>123825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90959E3C-0CE1-4FD5-9B99-76050DFAE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0" y="0"/>
          <a:ext cx="8942917" cy="498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35</xdr:row>
      <xdr:rowOff>142875</xdr:rowOff>
    </xdr:from>
    <xdr:to>
      <xdr:col>16</xdr:col>
      <xdr:colOff>243417</xdr:colOff>
      <xdr:row>57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634AB1-7C8F-4E39-BAB6-E2D69046E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0"/>
          <a:ext cx="11216217" cy="352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2"/>
  <sheetViews>
    <sheetView tabSelected="1" zoomScale="90" zoomScaleNormal="90" workbookViewId="0">
      <selection activeCell="M5" sqref="M5"/>
    </sheetView>
  </sheetViews>
  <sheetFormatPr defaultColWidth="9" defaultRowHeight="12.75" x14ac:dyDescent="0.2"/>
  <cols>
    <col min="1" max="1" width="3.375" style="3" customWidth="1"/>
    <col min="2" max="2" width="9.125" style="4" customWidth="1"/>
    <col min="3" max="3" width="3.625" style="4" customWidth="1"/>
    <col min="4" max="4" width="11.875" style="4" customWidth="1"/>
    <col min="5" max="5" width="5.875" style="26" customWidth="1"/>
    <col min="6" max="6" width="6.125" style="4" customWidth="1"/>
    <col min="7" max="7" width="8.625" style="4" customWidth="1"/>
    <col min="8" max="8" width="8.375" style="4" customWidth="1"/>
    <col min="9" max="9" width="8.125" style="4" customWidth="1"/>
    <col min="10" max="10" width="9.875" style="4" customWidth="1"/>
    <col min="11" max="12" width="9.375" style="4" customWidth="1"/>
    <col min="13" max="13" width="11.125" style="6" customWidth="1"/>
    <col min="14" max="14" width="9.375" style="4" customWidth="1"/>
    <col min="15" max="15" width="11.125" style="4" customWidth="1"/>
    <col min="16" max="16" width="10.125" style="4" customWidth="1"/>
    <col min="17" max="17" width="10.125" style="3" customWidth="1"/>
    <col min="18" max="16384" width="9" style="3"/>
  </cols>
  <sheetData>
    <row r="1" spans="1:20" ht="15.75" x14ac:dyDescent="0.25">
      <c r="B1" s="21" t="s">
        <v>87</v>
      </c>
      <c r="F1" s="5"/>
      <c r="P1" s="7" t="s">
        <v>3</v>
      </c>
    </row>
    <row r="2" spans="1:20" ht="8.4499999999999993" customHeight="1" x14ac:dyDescent="0.2">
      <c r="B2" s="2"/>
      <c r="F2" s="5"/>
      <c r="P2" s="7"/>
    </row>
    <row r="3" spans="1:20" s="8" customFormat="1" x14ac:dyDescent="0.2">
      <c r="B3" s="1"/>
      <c r="C3" s="1"/>
      <c r="D3" s="1"/>
      <c r="E3" s="27" t="s">
        <v>3</v>
      </c>
      <c r="F3" s="1" t="s">
        <v>3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35</v>
      </c>
      <c r="O3" s="1" t="s">
        <v>38</v>
      </c>
      <c r="P3" s="1" t="s">
        <v>39</v>
      </c>
    </row>
    <row r="4" spans="1:20" s="9" customFormat="1" x14ac:dyDescent="0.2">
      <c r="B4" s="19" t="s">
        <v>16</v>
      </c>
      <c r="C4" s="1"/>
      <c r="D4" s="1"/>
      <c r="E4" s="27" t="s">
        <v>19</v>
      </c>
      <c r="F4" s="1" t="s">
        <v>19</v>
      </c>
      <c r="G4" s="1" t="s">
        <v>0</v>
      </c>
      <c r="H4" s="1" t="s">
        <v>1</v>
      </c>
      <c r="I4" s="1" t="s">
        <v>24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2</v>
      </c>
      <c r="O4" s="1" t="s">
        <v>20</v>
      </c>
      <c r="P4" s="1" t="s">
        <v>25</v>
      </c>
    </row>
    <row r="5" spans="1:20" s="8" customFormat="1" ht="13.7" customHeight="1" x14ac:dyDescent="0.2">
      <c r="B5" s="20" t="s">
        <v>17</v>
      </c>
      <c r="C5" s="41" t="s">
        <v>18</v>
      </c>
      <c r="D5" s="1" t="s">
        <v>9</v>
      </c>
      <c r="E5" s="27" t="s">
        <v>4</v>
      </c>
      <c r="F5" s="1" t="s">
        <v>21</v>
      </c>
      <c r="G5" s="36">
        <v>0.191</v>
      </c>
      <c r="H5" s="36">
        <v>0.2681</v>
      </c>
      <c r="I5" s="36">
        <v>6.2E-2</v>
      </c>
      <c r="J5" s="36">
        <v>1.4500000000000001E-2</v>
      </c>
      <c r="K5" s="36">
        <v>2.9499999999999999E-3</v>
      </c>
      <c r="L5" s="36">
        <v>5.0000000000000001E-4</v>
      </c>
      <c r="M5" s="71">
        <v>1.1349E-2</v>
      </c>
      <c r="N5" s="67">
        <v>23956</v>
      </c>
      <c r="O5" s="68">
        <v>0.04</v>
      </c>
      <c r="P5" s="36">
        <v>3.7499999999999999E-2</v>
      </c>
    </row>
    <row r="6" spans="1:20" ht="28.7" customHeight="1" x14ac:dyDescent="0.2">
      <c r="A6" s="74" t="s">
        <v>29</v>
      </c>
      <c r="B6" s="10" t="s">
        <v>40</v>
      </c>
      <c r="C6" s="10">
        <v>10</v>
      </c>
      <c r="D6" s="39" t="s">
        <v>43</v>
      </c>
      <c r="E6" s="28">
        <f t="shared" ref="E6:E7" si="0">SUM(G6:M6)</f>
        <v>0.22029900000000002</v>
      </c>
      <c r="F6" s="22">
        <f>+$N$5</f>
        <v>23956</v>
      </c>
      <c r="G6" s="11">
        <f>+$G$5</f>
        <v>0.191</v>
      </c>
      <c r="H6" s="11"/>
      <c r="I6" s="11"/>
      <c r="J6" s="11">
        <f>+$J$5</f>
        <v>1.4500000000000001E-2</v>
      </c>
      <c r="K6" s="11">
        <f>+$K$5</f>
        <v>2.9499999999999999E-3</v>
      </c>
      <c r="L6" s="11">
        <f>+$L$5</f>
        <v>5.0000000000000001E-4</v>
      </c>
      <c r="M6" s="12">
        <f>+$M$5</f>
        <v>1.1349E-2</v>
      </c>
      <c r="N6" s="23">
        <f>+$N$5</f>
        <v>23956</v>
      </c>
      <c r="O6" s="23"/>
      <c r="P6" s="11"/>
    </row>
    <row r="7" spans="1:20" ht="25.5" x14ac:dyDescent="0.2">
      <c r="A7" s="74"/>
      <c r="B7" s="10" t="s">
        <v>40</v>
      </c>
      <c r="C7" s="10">
        <v>30</v>
      </c>
      <c r="D7" s="39" t="s">
        <v>44</v>
      </c>
      <c r="E7" s="28">
        <f t="shared" si="0"/>
        <v>0.22029900000000002</v>
      </c>
      <c r="F7" s="22">
        <f>+$N$5</f>
        <v>23956</v>
      </c>
      <c r="G7" s="11">
        <f>+$G$5</f>
        <v>0.191</v>
      </c>
      <c r="H7" s="11"/>
      <c r="I7" s="11"/>
      <c r="J7" s="11">
        <f>+$J$5</f>
        <v>1.4500000000000001E-2</v>
      </c>
      <c r="K7" s="11">
        <f>+$K$5</f>
        <v>2.9499999999999999E-3</v>
      </c>
      <c r="L7" s="11">
        <f>+$L$5</f>
        <v>5.0000000000000001E-4</v>
      </c>
      <c r="M7" s="12">
        <f>+$M$5</f>
        <v>1.1349E-2</v>
      </c>
      <c r="N7" s="23">
        <f>+$N$5</f>
        <v>23956</v>
      </c>
      <c r="O7" s="23"/>
      <c r="P7" s="11"/>
      <c r="Q7" s="37"/>
    </row>
    <row r="8" spans="1:20" x14ac:dyDescent="0.2">
      <c r="A8" s="74"/>
      <c r="B8" s="10"/>
      <c r="C8" s="10">
        <v>30</v>
      </c>
      <c r="D8" s="10" t="s">
        <v>45</v>
      </c>
      <c r="E8" s="28">
        <f t="shared" ref="E8" si="1">SUM(G8:M8)</f>
        <v>0.22029900000000002</v>
      </c>
      <c r="F8" s="22">
        <f>+$N$5</f>
        <v>23956</v>
      </c>
      <c r="G8" s="11">
        <f>+$G$5</f>
        <v>0.191</v>
      </c>
      <c r="H8" s="11"/>
      <c r="I8" s="11"/>
      <c r="J8" s="11">
        <f>+$J$5</f>
        <v>1.4500000000000001E-2</v>
      </c>
      <c r="K8" s="11">
        <f>+$K$5</f>
        <v>2.9499999999999999E-3</v>
      </c>
      <c r="L8" s="11">
        <f>+$L$5</f>
        <v>5.0000000000000001E-4</v>
      </c>
      <c r="M8" s="12">
        <f>+$M$5</f>
        <v>1.1349E-2</v>
      </c>
      <c r="N8" s="23">
        <f>+$N$5</f>
        <v>23956</v>
      </c>
      <c r="O8" s="23"/>
      <c r="P8" s="11"/>
      <c r="Q8" s="37"/>
    </row>
    <row r="9" spans="1:20" ht="38.25" x14ac:dyDescent="0.2">
      <c r="A9" s="74"/>
      <c r="B9" s="10" t="s">
        <v>28</v>
      </c>
      <c r="C9" s="10">
        <v>10</v>
      </c>
      <c r="D9" s="39" t="s">
        <v>84</v>
      </c>
      <c r="E9" s="28">
        <f>SUM(G9:P9)</f>
        <v>0.121849</v>
      </c>
      <c r="F9" s="23"/>
      <c r="G9" s="11">
        <f>(G5*0.5)-O9-P9</f>
        <v>7.5500000000000012E-2</v>
      </c>
      <c r="H9" s="11"/>
      <c r="I9" s="11"/>
      <c r="J9" s="11">
        <f>+$J$5</f>
        <v>1.4500000000000001E-2</v>
      </c>
      <c r="K9" s="11"/>
      <c r="L9" s="11">
        <f>+$L$5</f>
        <v>5.0000000000000001E-4</v>
      </c>
      <c r="M9" s="12">
        <f>+$M$5</f>
        <v>1.1349E-2</v>
      </c>
      <c r="N9" s="23"/>
      <c r="O9" s="32">
        <v>0.01</v>
      </c>
      <c r="P9" s="32">
        <v>0.01</v>
      </c>
    </row>
    <row r="10" spans="1:20" ht="25.5" x14ac:dyDescent="0.2">
      <c r="A10" s="74"/>
      <c r="B10" s="10" t="s">
        <v>10</v>
      </c>
      <c r="C10" s="10">
        <v>30</v>
      </c>
      <c r="D10" s="39" t="s">
        <v>47</v>
      </c>
      <c r="E10" s="28">
        <f t="shared" ref="E10" si="2">SUM(G10:P10)</f>
        <v>0.121849</v>
      </c>
      <c r="F10" s="23"/>
      <c r="G10" s="11">
        <f>(G5*0.5)-O10-P10</f>
        <v>7.5500000000000012E-2</v>
      </c>
      <c r="H10" s="11"/>
      <c r="I10" s="11"/>
      <c r="J10" s="11">
        <f>+$J$5</f>
        <v>1.4500000000000001E-2</v>
      </c>
      <c r="K10" s="11"/>
      <c r="L10" s="11">
        <f>+$L$5</f>
        <v>5.0000000000000001E-4</v>
      </c>
      <c r="M10" s="12">
        <f>+$M$5</f>
        <v>1.1349E-2</v>
      </c>
      <c r="N10" s="23"/>
      <c r="O10" s="32">
        <v>0.01</v>
      </c>
      <c r="P10" s="32">
        <v>0.01</v>
      </c>
      <c r="R10" s="37"/>
      <c r="S10" s="37"/>
    </row>
    <row r="11" spans="1:20" ht="28.35" customHeight="1" x14ac:dyDescent="0.2">
      <c r="C11" s="42"/>
      <c r="D11" s="42"/>
      <c r="E11" s="43"/>
      <c r="F11" s="46"/>
      <c r="G11" s="44"/>
      <c r="H11" s="44"/>
      <c r="I11" s="44"/>
      <c r="J11" s="44"/>
      <c r="K11" s="44"/>
      <c r="L11" s="44"/>
      <c r="M11" s="47"/>
      <c r="N11" s="46"/>
      <c r="O11" s="45"/>
      <c r="P11" s="44"/>
      <c r="Q11" s="37"/>
      <c r="T11" s="72"/>
    </row>
    <row r="12" spans="1:20" ht="27" customHeight="1" x14ac:dyDescent="0.2">
      <c r="A12" s="75" t="s">
        <v>30</v>
      </c>
      <c r="B12" s="39" t="s">
        <v>41</v>
      </c>
      <c r="C12" s="13">
        <v>20</v>
      </c>
      <c r="D12" s="38">
        <v>2110</v>
      </c>
      <c r="E12" s="29">
        <f t="shared" ref="E12:E18" si="3">SUM(G12:M12)</f>
        <v>0.35939900000000002</v>
      </c>
      <c r="F12" s="22">
        <f>+$N$5</f>
        <v>23956</v>
      </c>
      <c r="G12" s="14"/>
      <c r="H12" s="34">
        <f>+$H$5</f>
        <v>0.2681</v>
      </c>
      <c r="I12" s="14">
        <f t="shared" ref="I12:I20" si="4">+$I$5</f>
        <v>6.2E-2</v>
      </c>
      <c r="J12" s="11">
        <f t="shared" ref="J12:J20" si="5">+$J$5</f>
        <v>1.4500000000000001E-2</v>
      </c>
      <c r="K12" s="11">
        <f t="shared" ref="K12:K18" si="6">+$K$5</f>
        <v>2.9499999999999999E-3</v>
      </c>
      <c r="L12" s="11">
        <f t="shared" ref="L12:L20" si="7">+$L$5</f>
        <v>5.0000000000000001E-4</v>
      </c>
      <c r="M12" s="12">
        <f t="shared" ref="M12:M23" si="8">+$M$5</f>
        <v>1.1349E-2</v>
      </c>
      <c r="N12" s="23">
        <f>+$N$5</f>
        <v>23956</v>
      </c>
      <c r="O12" s="33"/>
      <c r="P12" s="14"/>
    </row>
    <row r="13" spans="1:20" x14ac:dyDescent="0.2">
      <c r="A13" s="75"/>
      <c r="B13" s="10" t="s">
        <v>23</v>
      </c>
      <c r="C13" s="10">
        <v>20</v>
      </c>
      <c r="D13" s="50">
        <v>2130</v>
      </c>
      <c r="E13" s="28">
        <f t="shared" si="3"/>
        <v>0.35939900000000002</v>
      </c>
      <c r="F13" s="22">
        <f>+$N$5</f>
        <v>23956</v>
      </c>
      <c r="G13" s="11"/>
      <c r="H13" s="34">
        <f>+$H$5</f>
        <v>0.2681</v>
      </c>
      <c r="I13" s="14">
        <f t="shared" si="4"/>
        <v>6.2E-2</v>
      </c>
      <c r="J13" s="11">
        <f t="shared" si="5"/>
        <v>1.4500000000000001E-2</v>
      </c>
      <c r="K13" s="11">
        <f t="shared" si="6"/>
        <v>2.9499999999999999E-3</v>
      </c>
      <c r="L13" s="11">
        <f t="shared" si="7"/>
        <v>5.0000000000000001E-4</v>
      </c>
      <c r="M13" s="12">
        <f t="shared" si="8"/>
        <v>1.1349E-2</v>
      </c>
      <c r="N13" s="23">
        <f>+$N$5</f>
        <v>23956</v>
      </c>
      <c r="O13" s="32"/>
      <c r="P13" s="11"/>
      <c r="T13" s="73"/>
    </row>
    <row r="14" spans="1:20" x14ac:dyDescent="0.2">
      <c r="A14" s="75"/>
      <c r="B14" s="10" t="s">
        <v>22</v>
      </c>
      <c r="C14" s="10">
        <v>20</v>
      </c>
      <c r="D14" s="50">
        <v>2130</v>
      </c>
      <c r="E14" s="28">
        <f t="shared" si="3"/>
        <v>9.1298999999999991E-2</v>
      </c>
      <c r="F14" s="24"/>
      <c r="G14" s="11"/>
      <c r="H14" s="35"/>
      <c r="I14" s="14">
        <f t="shared" si="4"/>
        <v>6.2E-2</v>
      </c>
      <c r="J14" s="11">
        <f t="shared" si="5"/>
        <v>1.4500000000000001E-2</v>
      </c>
      <c r="K14" s="11">
        <f t="shared" si="6"/>
        <v>2.9499999999999999E-3</v>
      </c>
      <c r="L14" s="11">
        <f t="shared" si="7"/>
        <v>5.0000000000000001E-4</v>
      </c>
      <c r="M14" s="12">
        <f t="shared" si="8"/>
        <v>1.1349E-2</v>
      </c>
      <c r="N14" s="24"/>
      <c r="O14" s="33"/>
      <c r="P14" s="11"/>
    </row>
    <row r="15" spans="1:20" x14ac:dyDescent="0.2">
      <c r="A15" s="75"/>
      <c r="B15" s="10"/>
      <c r="C15" s="10">
        <v>20</v>
      </c>
      <c r="D15" s="50" t="s">
        <v>48</v>
      </c>
      <c r="E15" s="29">
        <f t="shared" ref="E15" si="9">SUM(G15:M15)</f>
        <v>0.35939900000000002</v>
      </c>
      <c r="F15" s="22">
        <f>+$N$5</f>
        <v>23956</v>
      </c>
      <c r="G15" s="14"/>
      <c r="H15" s="34">
        <f>+$H$5</f>
        <v>0.2681</v>
      </c>
      <c r="I15" s="14">
        <f t="shared" si="4"/>
        <v>6.2E-2</v>
      </c>
      <c r="J15" s="11">
        <f t="shared" si="5"/>
        <v>1.4500000000000001E-2</v>
      </c>
      <c r="K15" s="11">
        <f t="shared" si="6"/>
        <v>2.9499999999999999E-3</v>
      </c>
      <c r="L15" s="11">
        <f t="shared" si="7"/>
        <v>5.0000000000000001E-4</v>
      </c>
      <c r="M15" s="12">
        <f t="shared" si="8"/>
        <v>1.1349E-2</v>
      </c>
      <c r="N15" s="23">
        <f>+$N$5</f>
        <v>23956</v>
      </c>
      <c r="O15" s="33"/>
      <c r="P15" s="11"/>
    </row>
    <row r="16" spans="1:20" x14ac:dyDescent="0.2">
      <c r="A16" s="75"/>
      <c r="B16" s="10"/>
      <c r="C16" s="10">
        <v>10</v>
      </c>
      <c r="D16" s="10">
        <v>2210</v>
      </c>
      <c r="E16" s="28">
        <f t="shared" si="3"/>
        <v>0.35939900000000002</v>
      </c>
      <c r="F16" s="22">
        <f t="shared" ref="F16:F17" si="10">+$N$5</f>
        <v>23956</v>
      </c>
      <c r="G16" s="11"/>
      <c r="H16" s="34">
        <f>+$H$5</f>
        <v>0.2681</v>
      </c>
      <c r="I16" s="14">
        <f t="shared" si="4"/>
        <v>6.2E-2</v>
      </c>
      <c r="J16" s="11">
        <f t="shared" si="5"/>
        <v>1.4500000000000001E-2</v>
      </c>
      <c r="K16" s="11">
        <f t="shared" si="6"/>
        <v>2.9499999999999999E-3</v>
      </c>
      <c r="L16" s="11">
        <f t="shared" si="7"/>
        <v>5.0000000000000001E-4</v>
      </c>
      <c r="M16" s="12">
        <f t="shared" si="8"/>
        <v>1.1349E-2</v>
      </c>
      <c r="N16" s="23">
        <f t="shared" ref="N16:N17" si="11">+$N$5</f>
        <v>23956</v>
      </c>
      <c r="O16" s="32"/>
      <c r="P16" s="11"/>
    </row>
    <row r="17" spans="1:23" x14ac:dyDescent="0.2">
      <c r="A17" s="75"/>
      <c r="B17" s="10" t="s">
        <v>23</v>
      </c>
      <c r="C17" s="10">
        <v>10</v>
      </c>
      <c r="D17" s="10">
        <v>2230</v>
      </c>
      <c r="E17" s="28">
        <f t="shared" si="3"/>
        <v>0.35939900000000002</v>
      </c>
      <c r="F17" s="22">
        <f t="shared" si="10"/>
        <v>23956</v>
      </c>
      <c r="G17" s="11"/>
      <c r="H17" s="34">
        <f>+$H$5</f>
        <v>0.2681</v>
      </c>
      <c r="I17" s="14">
        <f t="shared" si="4"/>
        <v>6.2E-2</v>
      </c>
      <c r="J17" s="11">
        <f t="shared" si="5"/>
        <v>1.4500000000000001E-2</v>
      </c>
      <c r="K17" s="11">
        <f t="shared" si="6"/>
        <v>2.9499999999999999E-3</v>
      </c>
      <c r="L17" s="11">
        <f t="shared" si="7"/>
        <v>5.0000000000000001E-4</v>
      </c>
      <c r="M17" s="12">
        <f t="shared" si="8"/>
        <v>1.1349E-2</v>
      </c>
      <c r="N17" s="23">
        <f t="shared" si="11"/>
        <v>23956</v>
      </c>
      <c r="O17" s="32"/>
      <c r="P17" s="11"/>
    </row>
    <row r="18" spans="1:23" x14ac:dyDescent="0.2">
      <c r="A18" s="75"/>
      <c r="B18" s="10" t="s">
        <v>22</v>
      </c>
      <c r="C18" s="10">
        <v>10</v>
      </c>
      <c r="D18" s="10">
        <v>2230</v>
      </c>
      <c r="E18" s="28">
        <f t="shared" si="3"/>
        <v>9.1298999999999991E-2</v>
      </c>
      <c r="F18" s="22"/>
      <c r="G18" s="11"/>
      <c r="H18" s="34"/>
      <c r="I18" s="14">
        <f t="shared" si="4"/>
        <v>6.2E-2</v>
      </c>
      <c r="J18" s="11">
        <f t="shared" si="5"/>
        <v>1.4500000000000001E-2</v>
      </c>
      <c r="K18" s="11">
        <f t="shared" si="6"/>
        <v>2.9499999999999999E-3</v>
      </c>
      <c r="L18" s="11">
        <f t="shared" si="7"/>
        <v>5.0000000000000001E-4</v>
      </c>
      <c r="M18" s="12">
        <f t="shared" si="8"/>
        <v>1.1349E-2</v>
      </c>
      <c r="N18" s="23"/>
      <c r="O18" s="32"/>
      <c r="P18" s="11"/>
    </row>
    <row r="19" spans="1:23" ht="38.25" x14ac:dyDescent="0.2">
      <c r="A19" s="75"/>
      <c r="B19" s="10" t="s">
        <v>26</v>
      </c>
      <c r="C19" s="10">
        <v>20</v>
      </c>
      <c r="D19" s="39" t="s">
        <v>49</v>
      </c>
      <c r="E19" s="28">
        <f>SUM(G19:P19)</f>
        <v>8.8348999999999997E-2</v>
      </c>
      <c r="F19" s="23"/>
      <c r="G19" s="11"/>
      <c r="H19" s="11"/>
      <c r="I19" s="14">
        <f t="shared" si="4"/>
        <v>6.2E-2</v>
      </c>
      <c r="J19" s="11">
        <f t="shared" si="5"/>
        <v>1.4500000000000001E-2</v>
      </c>
      <c r="K19" s="11"/>
      <c r="L19" s="11">
        <f t="shared" si="7"/>
        <v>5.0000000000000001E-4</v>
      </c>
      <c r="M19" s="12">
        <f t="shared" si="8"/>
        <v>1.1349E-2</v>
      </c>
      <c r="N19" s="23"/>
      <c r="O19" s="32"/>
      <c r="P19" s="11"/>
      <c r="W19" s="3" t="s">
        <v>3</v>
      </c>
    </row>
    <row r="20" spans="1:23" ht="38.25" x14ac:dyDescent="0.2">
      <c r="A20" s="75"/>
      <c r="B20" s="10" t="s">
        <v>27</v>
      </c>
      <c r="C20" s="10">
        <v>20</v>
      </c>
      <c r="D20" s="39" t="s">
        <v>49</v>
      </c>
      <c r="E20" s="28">
        <f>SUM(G20:P20)</f>
        <v>0.35644900000000002</v>
      </c>
      <c r="F20" s="23"/>
      <c r="G20" s="11"/>
      <c r="H20" s="34">
        <f>+$H$5</f>
        <v>0.2681</v>
      </c>
      <c r="I20" s="14">
        <f t="shared" si="4"/>
        <v>6.2E-2</v>
      </c>
      <c r="J20" s="11">
        <f t="shared" si="5"/>
        <v>1.4500000000000001E-2</v>
      </c>
      <c r="K20" s="11"/>
      <c r="L20" s="11">
        <f t="shared" si="7"/>
        <v>5.0000000000000001E-4</v>
      </c>
      <c r="M20" s="12">
        <f t="shared" si="8"/>
        <v>1.1349E-2</v>
      </c>
      <c r="N20" s="23"/>
      <c r="O20" s="32"/>
      <c r="P20" s="11"/>
    </row>
    <row r="21" spans="1:23" x14ac:dyDescent="0.2">
      <c r="A21" s="75"/>
      <c r="B21" s="10"/>
      <c r="C21" s="10">
        <v>20</v>
      </c>
      <c r="D21" s="50" t="s">
        <v>50</v>
      </c>
      <c r="E21" s="28">
        <f t="shared" ref="E21:E22" si="12">SUM(G21:P21)</f>
        <v>1.1349E-2</v>
      </c>
      <c r="F21" s="23"/>
      <c r="G21" s="11"/>
      <c r="H21" s="11"/>
      <c r="I21" s="11"/>
      <c r="J21" s="14"/>
      <c r="K21" s="11"/>
      <c r="L21" s="11" t="s">
        <v>3</v>
      </c>
      <c r="M21" s="12">
        <f t="shared" si="8"/>
        <v>1.1349E-2</v>
      </c>
      <c r="N21" s="23"/>
      <c r="O21" s="32"/>
      <c r="P21" s="11"/>
    </row>
    <row r="22" spans="1:23" ht="25.5" x14ac:dyDescent="0.2">
      <c r="A22" s="75"/>
      <c r="B22" s="10" t="s">
        <v>26</v>
      </c>
      <c r="C22" s="10">
        <v>10</v>
      </c>
      <c r="D22" s="39" t="s">
        <v>51</v>
      </c>
      <c r="E22" s="28">
        <f t="shared" si="12"/>
        <v>8.8348999999999997E-2</v>
      </c>
      <c r="F22" s="23"/>
      <c r="G22" s="11"/>
      <c r="H22" s="11"/>
      <c r="I22" s="14">
        <f t="shared" ref="I22:I23" si="13">+$I$5</f>
        <v>6.2E-2</v>
      </c>
      <c r="J22" s="11">
        <f t="shared" ref="J22:J23" si="14">+$J$5</f>
        <v>1.4500000000000001E-2</v>
      </c>
      <c r="K22" s="11"/>
      <c r="L22" s="11">
        <f t="shared" ref="L22:L23" si="15">+$L$5</f>
        <v>5.0000000000000001E-4</v>
      </c>
      <c r="M22" s="12">
        <f t="shared" si="8"/>
        <v>1.1349E-2</v>
      </c>
      <c r="N22" s="23"/>
      <c r="O22" s="32"/>
      <c r="P22" s="11"/>
    </row>
    <row r="23" spans="1:23" ht="25.5" x14ac:dyDescent="0.2">
      <c r="A23" s="75"/>
      <c r="B23" s="10" t="s">
        <v>27</v>
      </c>
      <c r="C23" s="10">
        <v>10</v>
      </c>
      <c r="D23" s="39" t="s">
        <v>51</v>
      </c>
      <c r="E23" s="28">
        <f>SUM(G23:P23)</f>
        <v>0.35644900000000002</v>
      </c>
      <c r="F23" s="23"/>
      <c r="G23" s="11"/>
      <c r="H23" s="34">
        <f t="shared" ref="H23" si="16">+$H$5</f>
        <v>0.2681</v>
      </c>
      <c r="I23" s="14">
        <f t="shared" si="13"/>
        <v>6.2E-2</v>
      </c>
      <c r="J23" s="11">
        <f t="shared" si="14"/>
        <v>1.4500000000000001E-2</v>
      </c>
      <c r="K23" s="11"/>
      <c r="L23" s="11">
        <f t="shared" si="15"/>
        <v>5.0000000000000001E-4</v>
      </c>
      <c r="M23" s="12">
        <f t="shared" si="8"/>
        <v>1.1349E-2</v>
      </c>
      <c r="N23" s="23"/>
      <c r="O23" s="32"/>
      <c r="P23" s="11"/>
    </row>
    <row r="25" spans="1:23" s="17" customFormat="1" hidden="1" x14ac:dyDescent="0.2">
      <c r="B25" s="15"/>
      <c r="C25" s="16" t="s">
        <v>11</v>
      </c>
      <c r="E25" s="30"/>
      <c r="M25" s="6">
        <v>1.44E-2</v>
      </c>
    </row>
    <row r="26" spans="1:23" hidden="1" x14ac:dyDescent="0.2">
      <c r="B26" s="15"/>
      <c r="C26" s="16" t="s">
        <v>12</v>
      </c>
      <c r="M26" s="6">
        <v>1.44E-2</v>
      </c>
    </row>
    <row r="27" spans="1:23" hidden="1" x14ac:dyDescent="0.2">
      <c r="B27" s="15"/>
      <c r="C27" s="18" t="s">
        <v>13</v>
      </c>
      <c r="M27" s="6">
        <v>1.44E-2</v>
      </c>
    </row>
    <row r="28" spans="1:23" hidden="1" x14ac:dyDescent="0.2">
      <c r="B28" s="15"/>
      <c r="C28" s="16" t="s">
        <v>14</v>
      </c>
      <c r="M28" s="6">
        <v>1.44E-2</v>
      </c>
    </row>
    <row r="29" spans="1:23" hidden="1" x14ac:dyDescent="0.2">
      <c r="B29" s="15"/>
      <c r="C29" s="16" t="s">
        <v>15</v>
      </c>
      <c r="M29" s="6">
        <v>1.44E-2</v>
      </c>
    </row>
    <row r="30" spans="1:23" x14ac:dyDescent="0.2">
      <c r="I30" s="69"/>
      <c r="J30" s="53"/>
      <c r="K30" s="54" t="s">
        <v>67</v>
      </c>
      <c r="L30" s="55"/>
      <c r="M30" s="56"/>
      <c r="N30" s="57"/>
    </row>
    <row r="31" spans="1:23" x14ac:dyDescent="0.2">
      <c r="J31" s="64" t="s">
        <v>62</v>
      </c>
      <c r="K31" s="58"/>
      <c r="L31" s="60" t="s">
        <v>68</v>
      </c>
      <c r="M31" s="58"/>
      <c r="N31" s="62">
        <f>E6-K5</f>
        <v>0.21734900000000001</v>
      </c>
    </row>
    <row r="32" spans="1:23" ht="13.5" x14ac:dyDescent="0.25">
      <c r="B32" s="40"/>
      <c r="J32" s="65" t="s">
        <v>80</v>
      </c>
      <c r="K32" s="58"/>
      <c r="L32" s="60" t="s">
        <v>68</v>
      </c>
      <c r="M32" s="58"/>
      <c r="N32" s="62">
        <f>E6-K5</f>
        <v>0.21734900000000001</v>
      </c>
    </row>
    <row r="33" spans="2:14" x14ac:dyDescent="0.2">
      <c r="J33" s="65" t="s">
        <v>81</v>
      </c>
      <c r="K33" s="58"/>
      <c r="L33" s="60" t="s">
        <v>69</v>
      </c>
      <c r="M33" s="58"/>
      <c r="N33" s="62">
        <f>SUM(J5+L5+M5+O5)</f>
        <v>6.6349000000000005E-2</v>
      </c>
    </row>
    <row r="34" spans="2:14" x14ac:dyDescent="0.2">
      <c r="J34" s="65" t="s">
        <v>82</v>
      </c>
      <c r="K34" s="58"/>
      <c r="L34" s="60" t="s">
        <v>70</v>
      </c>
      <c r="M34" s="58"/>
      <c r="N34" s="62">
        <f>SUM(J5+L5+M5+P5)</f>
        <v>6.3849000000000003E-2</v>
      </c>
    </row>
    <row r="35" spans="2:14" x14ac:dyDescent="0.2">
      <c r="J35" s="65" t="s">
        <v>85</v>
      </c>
      <c r="K35" s="58"/>
      <c r="L35" s="60" t="s">
        <v>83</v>
      </c>
      <c r="M35" s="58"/>
      <c r="N35" s="62">
        <f>I5+J5+L5+M5</f>
        <v>8.8348999999999997E-2</v>
      </c>
    </row>
    <row r="36" spans="2:14" x14ac:dyDescent="0.2">
      <c r="J36" s="66" t="s">
        <v>76</v>
      </c>
      <c r="K36" s="59"/>
      <c r="L36" s="61" t="s">
        <v>71</v>
      </c>
      <c r="M36" s="59"/>
      <c r="N36" s="63">
        <f>SUM(J5+L5+M5)</f>
        <v>2.6349000000000001E-2</v>
      </c>
    </row>
    <row r="37" spans="2:14" x14ac:dyDescent="0.2">
      <c r="I37" s="51"/>
    </row>
    <row r="38" spans="2:14" x14ac:dyDescent="0.2">
      <c r="B38" s="4" t="s">
        <v>52</v>
      </c>
      <c r="C38" s="17" t="s">
        <v>88</v>
      </c>
      <c r="H38" s="52"/>
    </row>
    <row r="39" spans="2:14" x14ac:dyDescent="0.2">
      <c r="C39" s="17" t="s">
        <v>89</v>
      </c>
    </row>
    <row r="52" spans="6:6" x14ac:dyDescent="0.2">
      <c r="F52" s="4" t="s">
        <v>3</v>
      </c>
    </row>
  </sheetData>
  <mergeCells count="2">
    <mergeCell ref="A6:A10"/>
    <mergeCell ref="A12:A23"/>
  </mergeCells>
  <printOptions horizontalCentered="1"/>
  <pageMargins left="0.45" right="0.45" top="0.75" bottom="0.75" header="0.3" footer="0.3"/>
  <pageSetup scale="79" orientation="landscape" cellComments="asDisplayed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50FB-8BEF-4CE0-89B2-FF00A2B145E2}">
  <dimension ref="A1"/>
  <sheetViews>
    <sheetView topLeftCell="A31" workbookViewId="0">
      <selection activeCell="M71" sqref="M7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zoomScale="90" zoomScaleNormal="90" workbookViewId="0">
      <selection activeCell="M5" sqref="M5"/>
    </sheetView>
  </sheetViews>
  <sheetFormatPr defaultColWidth="9" defaultRowHeight="12.75" x14ac:dyDescent="0.2"/>
  <cols>
    <col min="1" max="1" width="3.375" style="3" customWidth="1"/>
    <col min="2" max="2" width="9.125" style="4" customWidth="1"/>
    <col min="3" max="3" width="3.625" style="4" customWidth="1"/>
    <col min="4" max="4" width="11.875" style="4" customWidth="1"/>
    <col min="5" max="5" width="5.875" style="26" customWidth="1"/>
    <col min="6" max="6" width="6.125" style="4" customWidth="1"/>
    <col min="7" max="7" width="8.625" style="4" customWidth="1"/>
    <col min="8" max="8" width="8.375" style="4" customWidth="1"/>
    <col min="9" max="9" width="8.125" style="4" customWidth="1"/>
    <col min="10" max="10" width="9.875" style="4" customWidth="1"/>
    <col min="11" max="12" width="9.375" style="4" customWidth="1"/>
    <col min="13" max="13" width="11.125" style="6" customWidth="1"/>
    <col min="14" max="14" width="9.375" style="4" customWidth="1"/>
    <col min="15" max="15" width="11.125" style="4" customWidth="1"/>
    <col min="16" max="16" width="10.125" style="4" customWidth="1"/>
    <col min="17" max="17" width="10.125" style="3" customWidth="1"/>
    <col min="18" max="16384" width="9" style="3"/>
  </cols>
  <sheetData>
    <row r="1" spans="1:20" ht="15.75" x14ac:dyDescent="0.25">
      <c r="B1" s="21" t="s">
        <v>86</v>
      </c>
      <c r="F1" s="5"/>
      <c r="P1" s="7" t="s">
        <v>3</v>
      </c>
    </row>
    <row r="2" spans="1:20" ht="8.4499999999999993" customHeight="1" x14ac:dyDescent="0.2">
      <c r="B2" s="2"/>
      <c r="F2" s="5"/>
      <c r="P2" s="7"/>
    </row>
    <row r="3" spans="1:20" s="8" customFormat="1" x14ac:dyDescent="0.2">
      <c r="B3" s="1"/>
      <c r="C3" s="1"/>
      <c r="D3" s="1"/>
      <c r="E3" s="27" t="s">
        <v>3</v>
      </c>
      <c r="F3" s="1" t="s">
        <v>3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35</v>
      </c>
      <c r="O3" s="1" t="s">
        <v>38</v>
      </c>
      <c r="P3" s="1" t="s">
        <v>39</v>
      </c>
    </row>
    <row r="4" spans="1:20" s="9" customFormat="1" x14ac:dyDescent="0.2">
      <c r="B4" s="19" t="s">
        <v>16</v>
      </c>
      <c r="C4" s="1"/>
      <c r="D4" s="1"/>
      <c r="E4" s="27" t="s">
        <v>19</v>
      </c>
      <c r="F4" s="1" t="s">
        <v>19</v>
      </c>
      <c r="G4" s="1" t="s">
        <v>0</v>
      </c>
      <c r="H4" s="1" t="s">
        <v>1</v>
      </c>
      <c r="I4" s="1" t="s">
        <v>24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2</v>
      </c>
      <c r="O4" s="1" t="s">
        <v>20</v>
      </c>
      <c r="P4" s="1" t="s">
        <v>25</v>
      </c>
    </row>
    <row r="5" spans="1:20" s="8" customFormat="1" ht="13.7" customHeight="1" x14ac:dyDescent="0.2">
      <c r="B5" s="20" t="s">
        <v>17</v>
      </c>
      <c r="C5" s="41" t="s">
        <v>18</v>
      </c>
      <c r="D5" s="1" t="s">
        <v>9</v>
      </c>
      <c r="E5" s="27" t="s">
        <v>4</v>
      </c>
      <c r="F5" s="1" t="s">
        <v>21</v>
      </c>
      <c r="G5" s="36">
        <v>0.191</v>
      </c>
      <c r="H5" s="36">
        <v>0.27050000000000002</v>
      </c>
      <c r="I5" s="36">
        <v>6.2E-2</v>
      </c>
      <c r="J5" s="36">
        <v>1.4500000000000001E-2</v>
      </c>
      <c r="K5" s="36">
        <v>2.9499999999999999E-3</v>
      </c>
      <c r="L5" s="70">
        <v>5.0000000000000001E-4</v>
      </c>
      <c r="M5" s="71">
        <v>1.1363E-2</v>
      </c>
      <c r="N5" s="67">
        <v>23956</v>
      </c>
      <c r="O5" s="68">
        <v>0.04</v>
      </c>
      <c r="P5" s="1">
        <v>3.7499999999999999E-2</v>
      </c>
    </row>
    <row r="6" spans="1:20" ht="28.7" customHeight="1" x14ac:dyDescent="0.2">
      <c r="A6" s="74" t="s">
        <v>29</v>
      </c>
      <c r="B6" s="10" t="s">
        <v>40</v>
      </c>
      <c r="C6" s="10">
        <v>10</v>
      </c>
      <c r="D6" s="39" t="s">
        <v>43</v>
      </c>
      <c r="E6" s="28">
        <f t="shared" ref="E6:E7" si="0">SUM(G6:M6)</f>
        <v>0.22031300000000004</v>
      </c>
      <c r="F6" s="22">
        <f>+$N$5</f>
        <v>23956</v>
      </c>
      <c r="G6" s="11">
        <f>+$G$5</f>
        <v>0.191</v>
      </c>
      <c r="H6" s="11"/>
      <c r="I6" s="11"/>
      <c r="J6" s="11">
        <f>+$J$5</f>
        <v>1.4500000000000001E-2</v>
      </c>
      <c r="K6" s="11">
        <f>+$K$5</f>
        <v>2.9499999999999999E-3</v>
      </c>
      <c r="L6" s="11">
        <f>+$L$5</f>
        <v>5.0000000000000001E-4</v>
      </c>
      <c r="M6" s="12">
        <f>+$M$5</f>
        <v>1.1363E-2</v>
      </c>
      <c r="N6" s="23">
        <f>+$N$5</f>
        <v>23956</v>
      </c>
      <c r="O6" s="23"/>
      <c r="P6" s="11"/>
    </row>
    <row r="7" spans="1:20" ht="25.5" x14ac:dyDescent="0.2">
      <c r="A7" s="74"/>
      <c r="B7" s="10" t="s">
        <v>40</v>
      </c>
      <c r="C7" s="10">
        <v>30</v>
      </c>
      <c r="D7" s="39" t="s">
        <v>44</v>
      </c>
      <c r="E7" s="28">
        <f t="shared" si="0"/>
        <v>0.22031300000000004</v>
      </c>
      <c r="F7" s="22">
        <f>+$N$5</f>
        <v>23956</v>
      </c>
      <c r="G7" s="11">
        <f>+$G$5</f>
        <v>0.191</v>
      </c>
      <c r="H7" s="11"/>
      <c r="I7" s="11"/>
      <c r="J7" s="11">
        <f>+$J$5</f>
        <v>1.4500000000000001E-2</v>
      </c>
      <c r="K7" s="11">
        <f>+$K$5</f>
        <v>2.9499999999999999E-3</v>
      </c>
      <c r="L7" s="11">
        <f>+$L$5</f>
        <v>5.0000000000000001E-4</v>
      </c>
      <c r="M7" s="12">
        <f>+$M$5</f>
        <v>1.1363E-2</v>
      </c>
      <c r="N7" s="23">
        <f>+$N$5</f>
        <v>23956</v>
      </c>
      <c r="O7" s="23"/>
      <c r="P7" s="11"/>
      <c r="Q7" s="37"/>
    </row>
    <row r="8" spans="1:20" x14ac:dyDescent="0.2">
      <c r="A8" s="74"/>
      <c r="B8" s="10"/>
      <c r="C8" s="10">
        <v>30</v>
      </c>
      <c r="D8" s="10" t="s">
        <v>45</v>
      </c>
      <c r="E8" s="28">
        <f t="shared" ref="E8" si="1">SUM(G8:M8)</f>
        <v>0.22031300000000004</v>
      </c>
      <c r="F8" s="22">
        <f>+$N$5</f>
        <v>23956</v>
      </c>
      <c r="G8" s="11">
        <f>+$G$5</f>
        <v>0.191</v>
      </c>
      <c r="H8" s="11"/>
      <c r="I8" s="11"/>
      <c r="J8" s="11">
        <f>+$J$5</f>
        <v>1.4500000000000001E-2</v>
      </c>
      <c r="K8" s="11">
        <f>+$K$5</f>
        <v>2.9499999999999999E-3</v>
      </c>
      <c r="L8" s="11">
        <f>+$L$5</f>
        <v>5.0000000000000001E-4</v>
      </c>
      <c r="M8" s="12">
        <f>+$M$5</f>
        <v>1.1363E-2</v>
      </c>
      <c r="N8" s="23">
        <f>+$N$5</f>
        <v>23956</v>
      </c>
      <c r="O8" s="23"/>
      <c r="P8" s="11"/>
      <c r="Q8" s="37"/>
    </row>
    <row r="9" spans="1:20" ht="38.25" x14ac:dyDescent="0.2">
      <c r="A9" s="74"/>
      <c r="B9" s="10" t="s">
        <v>28</v>
      </c>
      <c r="C9" s="10">
        <v>10</v>
      </c>
      <c r="D9" s="39" t="s">
        <v>84</v>
      </c>
      <c r="E9" s="28">
        <f>SUM(G9:P9)</f>
        <v>0.121863</v>
      </c>
      <c r="F9" s="23"/>
      <c r="G9" s="11">
        <f>(G5*0.5)-O9-P9</f>
        <v>7.5500000000000012E-2</v>
      </c>
      <c r="H9" s="11"/>
      <c r="I9" s="11"/>
      <c r="J9" s="11">
        <f>+$J$5</f>
        <v>1.4500000000000001E-2</v>
      </c>
      <c r="K9" s="11"/>
      <c r="L9" s="11">
        <f>+$L$5</f>
        <v>5.0000000000000001E-4</v>
      </c>
      <c r="M9" s="12">
        <f>+$M$5</f>
        <v>1.1363E-2</v>
      </c>
      <c r="N9" s="23"/>
      <c r="O9" s="32">
        <v>0.01</v>
      </c>
      <c r="P9" s="32">
        <v>0.01</v>
      </c>
    </row>
    <row r="10" spans="1:20" ht="25.5" x14ac:dyDescent="0.2">
      <c r="A10" s="74"/>
      <c r="B10" s="10" t="s">
        <v>10</v>
      </c>
      <c r="C10" s="10">
        <v>30</v>
      </c>
      <c r="D10" s="39" t="s">
        <v>47</v>
      </c>
      <c r="E10" s="28">
        <f t="shared" ref="E10" si="2">SUM(G10:P10)</f>
        <v>0.121863</v>
      </c>
      <c r="F10" s="23"/>
      <c r="G10" s="11">
        <f>(G5*0.5)-O10-P10</f>
        <v>7.5500000000000012E-2</v>
      </c>
      <c r="H10" s="11"/>
      <c r="I10" s="11"/>
      <c r="J10" s="11">
        <f>+$J$5</f>
        <v>1.4500000000000001E-2</v>
      </c>
      <c r="K10" s="11"/>
      <c r="L10" s="11">
        <f>+$L$5</f>
        <v>5.0000000000000001E-4</v>
      </c>
      <c r="M10" s="12">
        <f>+$M$5</f>
        <v>1.1363E-2</v>
      </c>
      <c r="N10" s="23"/>
      <c r="O10" s="32">
        <v>0.01</v>
      </c>
      <c r="P10" s="32">
        <v>0.01</v>
      </c>
      <c r="R10" s="37"/>
      <c r="S10" s="37"/>
    </row>
    <row r="11" spans="1:20" ht="28.35" customHeight="1" x14ac:dyDescent="0.2">
      <c r="C11" s="42"/>
      <c r="D11" s="42"/>
      <c r="E11" s="43"/>
      <c r="F11" s="46"/>
      <c r="G11" s="44"/>
      <c r="H11" s="44"/>
      <c r="I11" s="44"/>
      <c r="J11" s="44"/>
      <c r="K11" s="44"/>
      <c r="L11" s="44"/>
      <c r="M11" s="47"/>
      <c r="N11" s="46"/>
      <c r="O11" s="45"/>
      <c r="P11" s="44"/>
      <c r="Q11" s="37"/>
      <c r="T11" s="72"/>
    </row>
    <row r="12" spans="1:20" ht="27" customHeight="1" x14ac:dyDescent="0.2">
      <c r="A12" s="75" t="s">
        <v>30</v>
      </c>
      <c r="B12" s="39" t="s">
        <v>41</v>
      </c>
      <c r="C12" s="13">
        <v>20</v>
      </c>
      <c r="D12" s="38">
        <v>2110</v>
      </c>
      <c r="E12" s="29">
        <f t="shared" ref="E12:E18" si="3">SUM(G12:M12)</f>
        <v>0.36181300000000005</v>
      </c>
      <c r="F12" s="22">
        <f>+$N$5</f>
        <v>23956</v>
      </c>
      <c r="G12" s="14"/>
      <c r="H12" s="34">
        <f>+$H$5</f>
        <v>0.27050000000000002</v>
      </c>
      <c r="I12" s="14">
        <f t="shared" ref="I12:I20" si="4">+$I$5</f>
        <v>6.2E-2</v>
      </c>
      <c r="J12" s="11">
        <f t="shared" ref="J12:J20" si="5">+$J$5</f>
        <v>1.4500000000000001E-2</v>
      </c>
      <c r="K12" s="11">
        <f t="shared" ref="K12:K18" si="6">+$K$5</f>
        <v>2.9499999999999999E-3</v>
      </c>
      <c r="L12" s="11">
        <f t="shared" ref="L12:L20" si="7">+$L$5</f>
        <v>5.0000000000000001E-4</v>
      </c>
      <c r="M12" s="12">
        <f t="shared" ref="M12:M23" si="8">+$M$5</f>
        <v>1.1363E-2</v>
      </c>
      <c r="N12" s="23">
        <f>+$N$5</f>
        <v>23956</v>
      </c>
      <c r="O12" s="33"/>
      <c r="P12" s="14"/>
    </row>
    <row r="13" spans="1:20" x14ac:dyDescent="0.2">
      <c r="A13" s="75"/>
      <c r="B13" s="10" t="s">
        <v>23</v>
      </c>
      <c r="C13" s="10">
        <v>20</v>
      </c>
      <c r="D13" s="50">
        <v>2130</v>
      </c>
      <c r="E13" s="28">
        <f t="shared" si="3"/>
        <v>0.36181300000000005</v>
      </c>
      <c r="F13" s="22">
        <f>+$N$5</f>
        <v>23956</v>
      </c>
      <c r="G13" s="11"/>
      <c r="H13" s="34">
        <f>+$H$5</f>
        <v>0.27050000000000002</v>
      </c>
      <c r="I13" s="14">
        <f t="shared" si="4"/>
        <v>6.2E-2</v>
      </c>
      <c r="J13" s="11">
        <f t="shared" si="5"/>
        <v>1.4500000000000001E-2</v>
      </c>
      <c r="K13" s="11">
        <f t="shared" si="6"/>
        <v>2.9499999999999999E-3</v>
      </c>
      <c r="L13" s="11">
        <f t="shared" si="7"/>
        <v>5.0000000000000001E-4</v>
      </c>
      <c r="M13" s="12">
        <f t="shared" si="8"/>
        <v>1.1363E-2</v>
      </c>
      <c r="N13" s="23">
        <f>+$N$5</f>
        <v>23956</v>
      </c>
      <c r="O13" s="32"/>
      <c r="P13" s="11"/>
      <c r="T13" s="73"/>
    </row>
    <row r="14" spans="1:20" x14ac:dyDescent="0.2">
      <c r="A14" s="75"/>
      <c r="B14" s="10" t="s">
        <v>22</v>
      </c>
      <c r="C14" s="10">
        <v>20</v>
      </c>
      <c r="D14" s="50">
        <v>2130</v>
      </c>
      <c r="E14" s="28">
        <f t="shared" si="3"/>
        <v>9.1312999999999991E-2</v>
      </c>
      <c r="F14" s="24"/>
      <c r="G14" s="11"/>
      <c r="H14" s="35"/>
      <c r="I14" s="14">
        <f t="shared" si="4"/>
        <v>6.2E-2</v>
      </c>
      <c r="J14" s="11">
        <f t="shared" si="5"/>
        <v>1.4500000000000001E-2</v>
      </c>
      <c r="K14" s="11">
        <f t="shared" si="6"/>
        <v>2.9499999999999999E-3</v>
      </c>
      <c r="L14" s="11">
        <f t="shared" si="7"/>
        <v>5.0000000000000001E-4</v>
      </c>
      <c r="M14" s="12">
        <f t="shared" si="8"/>
        <v>1.1363E-2</v>
      </c>
      <c r="N14" s="24"/>
      <c r="O14" s="33"/>
      <c r="P14" s="11"/>
    </row>
    <row r="15" spans="1:20" x14ac:dyDescent="0.2">
      <c r="A15" s="75"/>
      <c r="B15" s="10"/>
      <c r="C15" s="10">
        <v>20</v>
      </c>
      <c r="D15" s="50" t="s">
        <v>48</v>
      </c>
      <c r="E15" s="29">
        <f t="shared" ref="E15" si="9">SUM(G15:M15)</f>
        <v>0.36181300000000005</v>
      </c>
      <c r="F15" s="22">
        <f>+$N$5</f>
        <v>23956</v>
      </c>
      <c r="G15" s="14"/>
      <c r="H15" s="34">
        <f>+$H$5</f>
        <v>0.27050000000000002</v>
      </c>
      <c r="I15" s="14">
        <f t="shared" si="4"/>
        <v>6.2E-2</v>
      </c>
      <c r="J15" s="11">
        <f t="shared" si="5"/>
        <v>1.4500000000000001E-2</v>
      </c>
      <c r="K15" s="11">
        <f t="shared" si="6"/>
        <v>2.9499999999999999E-3</v>
      </c>
      <c r="L15" s="11">
        <f t="shared" si="7"/>
        <v>5.0000000000000001E-4</v>
      </c>
      <c r="M15" s="12">
        <f t="shared" si="8"/>
        <v>1.1363E-2</v>
      </c>
      <c r="N15" s="23">
        <f>+$N$5</f>
        <v>23956</v>
      </c>
      <c r="O15" s="33"/>
      <c r="P15" s="11"/>
    </row>
    <row r="16" spans="1:20" x14ac:dyDescent="0.2">
      <c r="A16" s="75"/>
      <c r="B16" s="10"/>
      <c r="C16" s="10">
        <v>10</v>
      </c>
      <c r="D16" s="10">
        <v>2210</v>
      </c>
      <c r="E16" s="28">
        <f t="shared" si="3"/>
        <v>0.36181300000000005</v>
      </c>
      <c r="F16" s="22">
        <f t="shared" ref="F16:F17" si="10">+$N$5</f>
        <v>23956</v>
      </c>
      <c r="G16" s="11"/>
      <c r="H16" s="34">
        <f>+$H$5</f>
        <v>0.27050000000000002</v>
      </c>
      <c r="I16" s="14">
        <f t="shared" si="4"/>
        <v>6.2E-2</v>
      </c>
      <c r="J16" s="11">
        <f t="shared" si="5"/>
        <v>1.4500000000000001E-2</v>
      </c>
      <c r="K16" s="11">
        <f t="shared" si="6"/>
        <v>2.9499999999999999E-3</v>
      </c>
      <c r="L16" s="11">
        <f t="shared" si="7"/>
        <v>5.0000000000000001E-4</v>
      </c>
      <c r="M16" s="12">
        <f t="shared" si="8"/>
        <v>1.1363E-2</v>
      </c>
      <c r="N16" s="23">
        <f t="shared" ref="N16:N17" si="11">+$N$5</f>
        <v>23956</v>
      </c>
      <c r="O16" s="32"/>
      <c r="P16" s="11"/>
    </row>
    <row r="17" spans="1:23" x14ac:dyDescent="0.2">
      <c r="A17" s="75"/>
      <c r="B17" s="10" t="s">
        <v>23</v>
      </c>
      <c r="C17" s="10">
        <v>10</v>
      </c>
      <c r="D17" s="10">
        <v>2230</v>
      </c>
      <c r="E17" s="28">
        <f t="shared" si="3"/>
        <v>0.36181300000000005</v>
      </c>
      <c r="F17" s="22">
        <f t="shared" si="10"/>
        <v>23956</v>
      </c>
      <c r="G17" s="11"/>
      <c r="H17" s="34">
        <f>+$H$5</f>
        <v>0.27050000000000002</v>
      </c>
      <c r="I17" s="14">
        <f t="shared" si="4"/>
        <v>6.2E-2</v>
      </c>
      <c r="J17" s="11">
        <f t="shared" si="5"/>
        <v>1.4500000000000001E-2</v>
      </c>
      <c r="K17" s="11">
        <f t="shared" si="6"/>
        <v>2.9499999999999999E-3</v>
      </c>
      <c r="L17" s="11">
        <f t="shared" si="7"/>
        <v>5.0000000000000001E-4</v>
      </c>
      <c r="M17" s="12">
        <f t="shared" si="8"/>
        <v>1.1363E-2</v>
      </c>
      <c r="N17" s="23">
        <f t="shared" si="11"/>
        <v>23956</v>
      </c>
      <c r="O17" s="32"/>
      <c r="P17" s="11"/>
    </row>
    <row r="18" spans="1:23" x14ac:dyDescent="0.2">
      <c r="A18" s="75"/>
      <c r="B18" s="10" t="s">
        <v>22</v>
      </c>
      <c r="C18" s="10">
        <v>10</v>
      </c>
      <c r="D18" s="10">
        <v>2230</v>
      </c>
      <c r="E18" s="28">
        <f t="shared" si="3"/>
        <v>9.1312999999999991E-2</v>
      </c>
      <c r="F18" s="22"/>
      <c r="G18" s="11"/>
      <c r="H18" s="34"/>
      <c r="I18" s="14">
        <f t="shared" si="4"/>
        <v>6.2E-2</v>
      </c>
      <c r="J18" s="11">
        <f t="shared" si="5"/>
        <v>1.4500000000000001E-2</v>
      </c>
      <c r="K18" s="11">
        <f t="shared" si="6"/>
        <v>2.9499999999999999E-3</v>
      </c>
      <c r="L18" s="11">
        <f t="shared" si="7"/>
        <v>5.0000000000000001E-4</v>
      </c>
      <c r="M18" s="12">
        <f t="shared" si="8"/>
        <v>1.1363E-2</v>
      </c>
      <c r="N18" s="23"/>
      <c r="O18" s="32"/>
      <c r="P18" s="11"/>
    </row>
    <row r="19" spans="1:23" ht="38.25" x14ac:dyDescent="0.2">
      <c r="A19" s="75"/>
      <c r="B19" s="10" t="s">
        <v>26</v>
      </c>
      <c r="C19" s="10">
        <v>20</v>
      </c>
      <c r="D19" s="39" t="s">
        <v>49</v>
      </c>
      <c r="E19" s="28">
        <f>SUM(G19:P19)</f>
        <v>8.8362999999999997E-2</v>
      </c>
      <c r="F19" s="23"/>
      <c r="G19" s="11"/>
      <c r="H19" s="11"/>
      <c r="I19" s="14">
        <f t="shared" si="4"/>
        <v>6.2E-2</v>
      </c>
      <c r="J19" s="11">
        <f t="shared" si="5"/>
        <v>1.4500000000000001E-2</v>
      </c>
      <c r="K19" s="11"/>
      <c r="L19" s="11">
        <f t="shared" si="7"/>
        <v>5.0000000000000001E-4</v>
      </c>
      <c r="M19" s="12">
        <f t="shared" si="8"/>
        <v>1.1363E-2</v>
      </c>
      <c r="N19" s="23"/>
      <c r="O19" s="32"/>
      <c r="P19" s="11"/>
      <c r="W19" s="3" t="s">
        <v>3</v>
      </c>
    </row>
    <row r="20" spans="1:23" ht="38.25" x14ac:dyDescent="0.2">
      <c r="A20" s="75"/>
      <c r="B20" s="10" t="s">
        <v>27</v>
      </c>
      <c r="C20" s="10">
        <v>20</v>
      </c>
      <c r="D20" s="39" t="s">
        <v>49</v>
      </c>
      <c r="E20" s="28">
        <f>SUM(G20:P20)</f>
        <v>0.35886300000000004</v>
      </c>
      <c r="F20" s="23"/>
      <c r="G20" s="11"/>
      <c r="H20" s="34">
        <f>+$H$5</f>
        <v>0.27050000000000002</v>
      </c>
      <c r="I20" s="14">
        <f t="shared" si="4"/>
        <v>6.2E-2</v>
      </c>
      <c r="J20" s="11">
        <f t="shared" si="5"/>
        <v>1.4500000000000001E-2</v>
      </c>
      <c r="K20" s="11"/>
      <c r="L20" s="11">
        <f t="shared" si="7"/>
        <v>5.0000000000000001E-4</v>
      </c>
      <c r="M20" s="12">
        <f t="shared" si="8"/>
        <v>1.1363E-2</v>
      </c>
      <c r="N20" s="23"/>
      <c r="O20" s="32"/>
      <c r="P20" s="11"/>
    </row>
    <row r="21" spans="1:23" x14ac:dyDescent="0.2">
      <c r="A21" s="75"/>
      <c r="B21" s="10"/>
      <c r="C21" s="10">
        <v>20</v>
      </c>
      <c r="D21" s="50" t="s">
        <v>50</v>
      </c>
      <c r="E21" s="28">
        <f t="shared" ref="E21:E22" si="12">SUM(G21:P21)</f>
        <v>1.1363E-2</v>
      </c>
      <c r="F21" s="23"/>
      <c r="G21" s="11"/>
      <c r="H21" s="11"/>
      <c r="I21" s="11"/>
      <c r="J21" s="14"/>
      <c r="K21" s="11"/>
      <c r="L21" s="11" t="s">
        <v>3</v>
      </c>
      <c r="M21" s="12">
        <f t="shared" si="8"/>
        <v>1.1363E-2</v>
      </c>
      <c r="N21" s="23"/>
      <c r="O21" s="32"/>
      <c r="P21" s="11"/>
    </row>
    <row r="22" spans="1:23" ht="25.5" x14ac:dyDescent="0.2">
      <c r="A22" s="75"/>
      <c r="B22" s="10" t="s">
        <v>26</v>
      </c>
      <c r="C22" s="10">
        <v>10</v>
      </c>
      <c r="D22" s="39" t="s">
        <v>51</v>
      </c>
      <c r="E22" s="28">
        <f t="shared" si="12"/>
        <v>8.8362999999999997E-2</v>
      </c>
      <c r="F22" s="23"/>
      <c r="G22" s="11"/>
      <c r="H22" s="11"/>
      <c r="I22" s="14">
        <f t="shared" ref="I22:I23" si="13">+$I$5</f>
        <v>6.2E-2</v>
      </c>
      <c r="J22" s="11">
        <f t="shared" ref="J22:J23" si="14">+$J$5</f>
        <v>1.4500000000000001E-2</v>
      </c>
      <c r="K22" s="11"/>
      <c r="L22" s="11">
        <f t="shared" ref="L22:L23" si="15">+$L$5</f>
        <v>5.0000000000000001E-4</v>
      </c>
      <c r="M22" s="12">
        <f t="shared" si="8"/>
        <v>1.1363E-2</v>
      </c>
      <c r="N22" s="23"/>
      <c r="O22" s="32"/>
      <c r="P22" s="11"/>
    </row>
    <row r="23" spans="1:23" ht="25.5" x14ac:dyDescent="0.2">
      <c r="A23" s="75"/>
      <c r="B23" s="10" t="s">
        <v>27</v>
      </c>
      <c r="C23" s="10">
        <v>10</v>
      </c>
      <c r="D23" s="39" t="s">
        <v>51</v>
      </c>
      <c r="E23" s="28">
        <f>SUM(G23:P23)</f>
        <v>0.35886300000000004</v>
      </c>
      <c r="F23" s="23"/>
      <c r="G23" s="11"/>
      <c r="H23" s="34">
        <f t="shared" ref="H23" si="16">+$H$5</f>
        <v>0.27050000000000002</v>
      </c>
      <c r="I23" s="14">
        <f t="shared" si="13"/>
        <v>6.2E-2</v>
      </c>
      <c r="J23" s="11">
        <f t="shared" si="14"/>
        <v>1.4500000000000001E-2</v>
      </c>
      <c r="K23" s="11"/>
      <c r="L23" s="11">
        <f t="shared" si="15"/>
        <v>5.0000000000000001E-4</v>
      </c>
      <c r="M23" s="12">
        <f t="shared" si="8"/>
        <v>1.1363E-2</v>
      </c>
      <c r="N23" s="23"/>
      <c r="O23" s="32"/>
      <c r="P23" s="11"/>
    </row>
    <row r="25" spans="1:23" s="17" customFormat="1" hidden="1" x14ac:dyDescent="0.2">
      <c r="B25" s="15"/>
      <c r="C25" s="16" t="s">
        <v>11</v>
      </c>
      <c r="E25" s="30"/>
      <c r="M25" s="6">
        <v>1.44E-2</v>
      </c>
    </row>
    <row r="26" spans="1:23" hidden="1" x14ac:dyDescent="0.2">
      <c r="B26" s="15"/>
      <c r="C26" s="16" t="s">
        <v>12</v>
      </c>
      <c r="M26" s="6">
        <v>1.44E-2</v>
      </c>
    </row>
    <row r="27" spans="1:23" hidden="1" x14ac:dyDescent="0.2">
      <c r="B27" s="15"/>
      <c r="C27" s="18" t="s">
        <v>13</v>
      </c>
      <c r="M27" s="6">
        <v>1.44E-2</v>
      </c>
    </row>
    <row r="28" spans="1:23" hidden="1" x14ac:dyDescent="0.2">
      <c r="B28" s="15"/>
      <c r="C28" s="16" t="s">
        <v>14</v>
      </c>
      <c r="M28" s="6">
        <v>1.44E-2</v>
      </c>
    </row>
    <row r="29" spans="1:23" hidden="1" x14ac:dyDescent="0.2">
      <c r="B29" s="15"/>
      <c r="C29" s="16" t="s">
        <v>15</v>
      </c>
      <c r="M29" s="6">
        <v>1.44E-2</v>
      </c>
    </row>
    <row r="30" spans="1:23" x14ac:dyDescent="0.2">
      <c r="I30" s="69"/>
      <c r="J30" s="53"/>
      <c r="K30" s="54" t="s">
        <v>67</v>
      </c>
      <c r="L30" s="55"/>
      <c r="M30" s="56"/>
      <c r="N30" s="57"/>
    </row>
    <row r="31" spans="1:23" x14ac:dyDescent="0.2">
      <c r="J31" s="64" t="s">
        <v>62</v>
      </c>
      <c r="K31" s="58"/>
      <c r="L31" s="60" t="s">
        <v>68</v>
      </c>
      <c r="M31" s="58"/>
      <c r="N31" s="62">
        <f>E6-K5</f>
        <v>0.21736300000000003</v>
      </c>
    </row>
    <row r="32" spans="1:23" ht="13.5" x14ac:dyDescent="0.25">
      <c r="B32" s="40"/>
      <c r="J32" s="65" t="s">
        <v>80</v>
      </c>
      <c r="K32" s="58"/>
      <c r="L32" s="60" t="s">
        <v>68</v>
      </c>
      <c r="M32" s="58"/>
      <c r="N32" s="62">
        <f>E6-K5</f>
        <v>0.21736300000000003</v>
      </c>
    </row>
    <row r="33" spans="2:14" x14ac:dyDescent="0.2">
      <c r="J33" s="65" t="s">
        <v>81</v>
      </c>
      <c r="K33" s="58"/>
      <c r="L33" s="60" t="s">
        <v>69</v>
      </c>
      <c r="M33" s="58"/>
      <c r="N33" s="62">
        <f>SUM(J5+L5+M5+O5)</f>
        <v>6.6363000000000005E-2</v>
      </c>
    </row>
    <row r="34" spans="2:14" x14ac:dyDescent="0.2">
      <c r="J34" s="65" t="s">
        <v>82</v>
      </c>
      <c r="K34" s="58"/>
      <c r="L34" s="60" t="s">
        <v>70</v>
      </c>
      <c r="M34" s="58"/>
      <c r="N34" s="62">
        <f>SUM(J5+L5+M5+P5)</f>
        <v>6.3863000000000003E-2</v>
      </c>
    </row>
    <row r="35" spans="2:14" x14ac:dyDescent="0.2">
      <c r="J35" s="65" t="s">
        <v>85</v>
      </c>
      <c r="K35" s="58"/>
      <c r="L35" s="60" t="s">
        <v>83</v>
      </c>
      <c r="M35" s="58"/>
      <c r="N35" s="62">
        <f>I5+J5+L5+M5</f>
        <v>8.8362999999999997E-2</v>
      </c>
    </row>
    <row r="36" spans="2:14" x14ac:dyDescent="0.2">
      <c r="J36" s="66" t="s">
        <v>76</v>
      </c>
      <c r="K36" s="59"/>
      <c r="L36" s="61" t="s">
        <v>71</v>
      </c>
      <c r="M36" s="59"/>
      <c r="N36" s="63">
        <f>SUM(J5+L5+M5)</f>
        <v>2.6363000000000001E-2</v>
      </c>
    </row>
    <row r="37" spans="2:14" x14ac:dyDescent="0.2">
      <c r="I37" s="51"/>
    </row>
    <row r="38" spans="2:14" x14ac:dyDescent="0.2">
      <c r="B38" s="4" t="s">
        <v>52</v>
      </c>
      <c r="C38" s="17" t="s">
        <v>78</v>
      </c>
      <c r="H38" s="52"/>
    </row>
    <row r="39" spans="2:14" x14ac:dyDescent="0.2">
      <c r="C39" s="17" t="s">
        <v>79</v>
      </c>
    </row>
  </sheetData>
  <mergeCells count="2">
    <mergeCell ref="A6:A10"/>
    <mergeCell ref="A12:A23"/>
  </mergeCells>
  <printOptions horizontalCentered="1"/>
  <pageMargins left="0.45" right="0.45" top="0.75" bottom="0.75" header="0.3" footer="0.3"/>
  <pageSetup scale="79" orientation="landscape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zoomScale="90" zoomScaleNormal="90" workbookViewId="0">
      <selection activeCell="L5" sqref="L5"/>
    </sheetView>
  </sheetViews>
  <sheetFormatPr defaultColWidth="9" defaultRowHeight="12.75" x14ac:dyDescent="0.2"/>
  <cols>
    <col min="1" max="1" width="3.375" style="3" customWidth="1"/>
    <col min="2" max="2" width="9.125" style="4" customWidth="1"/>
    <col min="3" max="3" width="3.625" style="4" customWidth="1"/>
    <col min="4" max="4" width="11.875" style="4" customWidth="1"/>
    <col min="5" max="5" width="5.875" style="26" customWidth="1"/>
    <col min="6" max="6" width="6.125" style="4" customWidth="1"/>
    <col min="7" max="7" width="8.625" style="4" customWidth="1"/>
    <col min="8" max="8" width="8.375" style="4" customWidth="1"/>
    <col min="9" max="9" width="8.125" style="4" customWidth="1"/>
    <col min="10" max="10" width="9.875" style="4" customWidth="1"/>
    <col min="11" max="12" width="9.375" style="4" customWidth="1"/>
    <col min="13" max="13" width="11.125" style="6" customWidth="1"/>
    <col min="14" max="14" width="9.375" style="4" customWidth="1"/>
    <col min="15" max="15" width="11.125" style="4" customWidth="1"/>
    <col min="16" max="16" width="10.125" style="4" customWidth="1"/>
    <col min="17" max="17" width="10.125" style="3" customWidth="1"/>
    <col min="18" max="16384" width="9" style="3"/>
  </cols>
  <sheetData>
    <row r="1" spans="1:19" ht="15.75" x14ac:dyDescent="0.25">
      <c r="B1" s="21" t="s">
        <v>77</v>
      </c>
      <c r="F1" s="5"/>
      <c r="P1" s="7" t="s">
        <v>3</v>
      </c>
    </row>
    <row r="2" spans="1:19" ht="8.4499999999999993" customHeight="1" x14ac:dyDescent="0.2">
      <c r="B2" s="2"/>
      <c r="F2" s="5"/>
      <c r="P2" s="7"/>
    </row>
    <row r="3" spans="1:19" s="8" customFormat="1" x14ac:dyDescent="0.2">
      <c r="B3" s="1"/>
      <c r="C3" s="1"/>
      <c r="D3" s="1"/>
      <c r="E3" s="27" t="s">
        <v>3</v>
      </c>
      <c r="F3" s="1" t="s">
        <v>3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35</v>
      </c>
      <c r="O3" s="1" t="s">
        <v>38</v>
      </c>
      <c r="P3" s="1" t="s">
        <v>39</v>
      </c>
    </row>
    <row r="4" spans="1:19" s="9" customFormat="1" x14ac:dyDescent="0.2">
      <c r="B4" s="19" t="s">
        <v>16</v>
      </c>
      <c r="C4" s="1"/>
      <c r="D4" s="1"/>
      <c r="E4" s="27" t="s">
        <v>19</v>
      </c>
      <c r="F4" s="1" t="s">
        <v>19</v>
      </c>
      <c r="G4" s="1" t="s">
        <v>0</v>
      </c>
      <c r="H4" s="1" t="s">
        <v>1</v>
      </c>
      <c r="I4" s="1" t="s">
        <v>24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2</v>
      </c>
      <c r="O4" s="1" t="s">
        <v>20</v>
      </c>
      <c r="P4" s="1" t="s">
        <v>25</v>
      </c>
    </row>
    <row r="5" spans="1:19" s="8" customFormat="1" ht="13.7" customHeight="1" x14ac:dyDescent="0.2">
      <c r="B5" s="20" t="s">
        <v>17</v>
      </c>
      <c r="C5" s="41" t="s">
        <v>18</v>
      </c>
      <c r="D5" s="1" t="s">
        <v>9</v>
      </c>
      <c r="E5" s="27" t="s">
        <v>4</v>
      </c>
      <c r="F5" s="1" t="s">
        <v>21</v>
      </c>
      <c r="G5" s="36">
        <v>0.191</v>
      </c>
      <c r="H5" s="36">
        <v>0.26679999999999998</v>
      </c>
      <c r="I5" s="36">
        <v>6.2E-2</v>
      </c>
      <c r="J5" s="36">
        <v>1.4500000000000001E-2</v>
      </c>
      <c r="K5" s="36">
        <v>2.9499999999999999E-3</v>
      </c>
      <c r="L5" s="70">
        <v>5.0000000000000001E-4</v>
      </c>
      <c r="M5" s="71">
        <v>1.1972999999999999E-2</v>
      </c>
      <c r="N5" s="67">
        <v>15700</v>
      </c>
      <c r="O5" s="68">
        <v>0.04</v>
      </c>
      <c r="P5" s="1">
        <v>3.7499999999999999E-2</v>
      </c>
    </row>
    <row r="6" spans="1:19" ht="28.7" customHeight="1" x14ac:dyDescent="0.2">
      <c r="A6" s="74" t="s">
        <v>29</v>
      </c>
      <c r="B6" s="10" t="s">
        <v>40</v>
      </c>
      <c r="C6" s="10">
        <v>10</v>
      </c>
      <c r="D6" s="39" t="s">
        <v>43</v>
      </c>
      <c r="E6" s="28">
        <f t="shared" ref="E6:E7" si="0">SUM(G6:M6)</f>
        <v>0.22092300000000004</v>
      </c>
      <c r="F6" s="22">
        <f>+$N$5</f>
        <v>15700</v>
      </c>
      <c r="G6" s="11">
        <f>+$G$5</f>
        <v>0.191</v>
      </c>
      <c r="H6" s="11"/>
      <c r="I6" s="11"/>
      <c r="J6" s="11">
        <f>+$J$5</f>
        <v>1.4500000000000001E-2</v>
      </c>
      <c r="K6" s="11">
        <f>+$K$5</f>
        <v>2.9499999999999999E-3</v>
      </c>
      <c r="L6" s="11">
        <f>+$L$5</f>
        <v>5.0000000000000001E-4</v>
      </c>
      <c r="M6" s="12">
        <f>+$M$5</f>
        <v>1.1972999999999999E-2</v>
      </c>
      <c r="N6" s="23">
        <f>+$N$5</f>
        <v>15700</v>
      </c>
      <c r="O6" s="23"/>
      <c r="P6" s="11"/>
    </row>
    <row r="7" spans="1:19" ht="25.5" x14ac:dyDescent="0.2">
      <c r="A7" s="74"/>
      <c r="B7" s="10" t="s">
        <v>40</v>
      </c>
      <c r="C7" s="10">
        <v>30</v>
      </c>
      <c r="D7" s="39" t="s">
        <v>44</v>
      </c>
      <c r="E7" s="28">
        <f t="shared" si="0"/>
        <v>0.22092300000000004</v>
      </c>
      <c r="F7" s="22">
        <f>+$N$5</f>
        <v>15700</v>
      </c>
      <c r="G7" s="11">
        <f>+$G$5</f>
        <v>0.191</v>
      </c>
      <c r="H7" s="11"/>
      <c r="I7" s="11"/>
      <c r="J7" s="11">
        <f>+$J$5</f>
        <v>1.4500000000000001E-2</v>
      </c>
      <c r="K7" s="11">
        <f>+$K$5</f>
        <v>2.9499999999999999E-3</v>
      </c>
      <c r="L7" s="11">
        <f>+$L$5</f>
        <v>5.0000000000000001E-4</v>
      </c>
      <c r="M7" s="12">
        <f>+$M$5</f>
        <v>1.1972999999999999E-2</v>
      </c>
      <c r="N7" s="23">
        <f>+$N$5</f>
        <v>15700</v>
      </c>
      <c r="O7" s="23"/>
      <c r="P7" s="11"/>
      <c r="Q7" s="37"/>
    </row>
    <row r="8" spans="1:19" x14ac:dyDescent="0.2">
      <c r="A8" s="74"/>
      <c r="B8" s="10"/>
      <c r="C8" s="10">
        <v>30</v>
      </c>
      <c r="D8" s="10" t="s">
        <v>45</v>
      </c>
      <c r="E8" s="28">
        <f t="shared" ref="E8" si="1">SUM(G8:M8)</f>
        <v>0.22092300000000004</v>
      </c>
      <c r="F8" s="22">
        <f>+$N$5</f>
        <v>15700</v>
      </c>
      <c r="G8" s="11">
        <f>+$G$5</f>
        <v>0.191</v>
      </c>
      <c r="H8" s="11"/>
      <c r="I8" s="11"/>
      <c r="J8" s="11">
        <f>+$J$5</f>
        <v>1.4500000000000001E-2</v>
      </c>
      <c r="K8" s="11">
        <f>+$K$5</f>
        <v>2.9499999999999999E-3</v>
      </c>
      <c r="L8" s="11">
        <f>+$L$5</f>
        <v>5.0000000000000001E-4</v>
      </c>
      <c r="M8" s="12">
        <f>+$M$5</f>
        <v>1.1972999999999999E-2</v>
      </c>
      <c r="N8" s="23">
        <f>+$N$5</f>
        <v>15700</v>
      </c>
      <c r="O8" s="23"/>
      <c r="P8" s="11"/>
      <c r="Q8" s="37"/>
    </row>
    <row r="9" spans="1:19" ht="38.25" x14ac:dyDescent="0.2">
      <c r="A9" s="74"/>
      <c r="B9" s="10" t="s">
        <v>28</v>
      </c>
      <c r="C9" s="10">
        <v>10</v>
      </c>
      <c r="D9" s="39" t="s">
        <v>84</v>
      </c>
      <c r="E9" s="28">
        <f>SUM(G9:P9)</f>
        <v>0.122473</v>
      </c>
      <c r="F9" s="23"/>
      <c r="G9" s="11">
        <f>(G5*0.5)-O9-P9</f>
        <v>7.5500000000000012E-2</v>
      </c>
      <c r="H9" s="11"/>
      <c r="I9" s="11"/>
      <c r="J9" s="11">
        <f>+$J$5</f>
        <v>1.4500000000000001E-2</v>
      </c>
      <c r="K9" s="11"/>
      <c r="L9" s="11">
        <f>+$L$5</f>
        <v>5.0000000000000001E-4</v>
      </c>
      <c r="M9" s="12">
        <f>+$M$5</f>
        <v>1.1972999999999999E-2</v>
      </c>
      <c r="N9" s="23"/>
      <c r="O9" s="32">
        <v>0.01</v>
      </c>
      <c r="P9" s="32">
        <v>0.01</v>
      </c>
    </row>
    <row r="10" spans="1:19" ht="25.5" x14ac:dyDescent="0.2">
      <c r="A10" s="74"/>
      <c r="B10" s="10" t="s">
        <v>10</v>
      </c>
      <c r="C10" s="10">
        <v>30</v>
      </c>
      <c r="D10" s="39" t="s">
        <v>47</v>
      </c>
      <c r="E10" s="28">
        <f t="shared" ref="E10" si="2">SUM(G10:P10)</f>
        <v>0.122473</v>
      </c>
      <c r="F10" s="23"/>
      <c r="G10" s="11">
        <f>(G5*0.5)-O10-P10</f>
        <v>7.5500000000000012E-2</v>
      </c>
      <c r="H10" s="11"/>
      <c r="I10" s="11"/>
      <c r="J10" s="11">
        <f>+$J$5</f>
        <v>1.4500000000000001E-2</v>
      </c>
      <c r="K10" s="11"/>
      <c r="L10" s="11">
        <f>+$L$5</f>
        <v>5.0000000000000001E-4</v>
      </c>
      <c r="M10" s="12">
        <f>+$M$5</f>
        <v>1.1972999999999999E-2</v>
      </c>
      <c r="N10" s="23"/>
      <c r="O10" s="32">
        <v>0.01</v>
      </c>
      <c r="P10" s="32">
        <v>0.01</v>
      </c>
      <c r="R10" s="37"/>
      <c r="S10" s="37"/>
    </row>
    <row r="11" spans="1:19" ht="28.35" customHeight="1" x14ac:dyDescent="0.2">
      <c r="C11" s="42"/>
      <c r="D11" s="42"/>
      <c r="E11" s="43"/>
      <c r="F11" s="46"/>
      <c r="G11" s="44"/>
      <c r="H11" s="44"/>
      <c r="I11" s="44"/>
      <c r="J11" s="44"/>
      <c r="K11" s="44"/>
      <c r="L11" s="44"/>
      <c r="M11" s="47"/>
      <c r="N11" s="46"/>
      <c r="O11" s="45"/>
      <c r="P11" s="44"/>
      <c r="Q11" s="37"/>
    </row>
    <row r="12" spans="1:19" ht="27" customHeight="1" x14ac:dyDescent="0.2">
      <c r="A12" s="75" t="s">
        <v>30</v>
      </c>
      <c r="B12" s="39" t="s">
        <v>41</v>
      </c>
      <c r="C12" s="13">
        <v>20</v>
      </c>
      <c r="D12" s="38">
        <v>2110</v>
      </c>
      <c r="E12" s="29">
        <f t="shared" ref="E12:E18" si="3">SUM(G12:M12)</f>
        <v>0.35872300000000001</v>
      </c>
      <c r="F12" s="22">
        <f>+$N$5</f>
        <v>15700</v>
      </c>
      <c r="G12" s="14"/>
      <c r="H12" s="34">
        <f>+$H$5</f>
        <v>0.26679999999999998</v>
      </c>
      <c r="I12" s="14">
        <f t="shared" ref="I12:I20" si="4">+$I$5</f>
        <v>6.2E-2</v>
      </c>
      <c r="J12" s="11">
        <f t="shared" ref="J12:J20" si="5">+$J$5</f>
        <v>1.4500000000000001E-2</v>
      </c>
      <c r="K12" s="11">
        <f t="shared" ref="K12:K18" si="6">+$K$5</f>
        <v>2.9499999999999999E-3</v>
      </c>
      <c r="L12" s="11">
        <f t="shared" ref="L12:L20" si="7">+$L$5</f>
        <v>5.0000000000000001E-4</v>
      </c>
      <c r="M12" s="12">
        <f t="shared" ref="M12:M23" si="8">+$M$5</f>
        <v>1.1972999999999999E-2</v>
      </c>
      <c r="N12" s="23">
        <f>+$N$5</f>
        <v>15700</v>
      </c>
      <c r="O12" s="33"/>
      <c r="P12" s="14"/>
    </row>
    <row r="13" spans="1:19" x14ac:dyDescent="0.2">
      <c r="A13" s="75"/>
      <c r="B13" s="10" t="s">
        <v>23</v>
      </c>
      <c r="C13" s="10">
        <v>20</v>
      </c>
      <c r="D13" s="50">
        <v>2130</v>
      </c>
      <c r="E13" s="28">
        <f t="shared" si="3"/>
        <v>0.35872300000000001</v>
      </c>
      <c r="F13" s="22">
        <f>+$N$5</f>
        <v>15700</v>
      </c>
      <c r="G13" s="11"/>
      <c r="H13" s="34">
        <f>+$H$5</f>
        <v>0.26679999999999998</v>
      </c>
      <c r="I13" s="14">
        <f t="shared" si="4"/>
        <v>6.2E-2</v>
      </c>
      <c r="J13" s="11">
        <f t="shared" si="5"/>
        <v>1.4500000000000001E-2</v>
      </c>
      <c r="K13" s="11">
        <f t="shared" si="6"/>
        <v>2.9499999999999999E-3</v>
      </c>
      <c r="L13" s="11">
        <f t="shared" si="7"/>
        <v>5.0000000000000001E-4</v>
      </c>
      <c r="M13" s="12">
        <f t="shared" si="8"/>
        <v>1.1972999999999999E-2</v>
      </c>
      <c r="N13" s="23">
        <f>+$N$5</f>
        <v>15700</v>
      </c>
      <c r="O13" s="32"/>
      <c r="P13" s="11"/>
    </row>
    <row r="14" spans="1:19" x14ac:dyDescent="0.2">
      <c r="A14" s="75"/>
      <c r="B14" s="10" t="s">
        <v>22</v>
      </c>
      <c r="C14" s="10">
        <v>20</v>
      </c>
      <c r="D14" s="50">
        <v>2130</v>
      </c>
      <c r="E14" s="28">
        <f t="shared" si="3"/>
        <v>9.1922999999999991E-2</v>
      </c>
      <c r="F14" s="24"/>
      <c r="G14" s="11"/>
      <c r="H14" s="35"/>
      <c r="I14" s="14">
        <f t="shared" si="4"/>
        <v>6.2E-2</v>
      </c>
      <c r="J14" s="11">
        <f t="shared" si="5"/>
        <v>1.4500000000000001E-2</v>
      </c>
      <c r="K14" s="11">
        <f t="shared" si="6"/>
        <v>2.9499999999999999E-3</v>
      </c>
      <c r="L14" s="11">
        <f t="shared" si="7"/>
        <v>5.0000000000000001E-4</v>
      </c>
      <c r="M14" s="12">
        <f t="shared" si="8"/>
        <v>1.1972999999999999E-2</v>
      </c>
      <c r="N14" s="24"/>
      <c r="O14" s="33"/>
      <c r="P14" s="11"/>
    </row>
    <row r="15" spans="1:19" x14ac:dyDescent="0.2">
      <c r="A15" s="75"/>
      <c r="B15" s="10"/>
      <c r="C15" s="10">
        <v>20</v>
      </c>
      <c r="D15" s="50" t="s">
        <v>48</v>
      </c>
      <c r="E15" s="29">
        <f t="shared" ref="E15" si="9">SUM(G15:M15)</f>
        <v>0.35872300000000001</v>
      </c>
      <c r="F15" s="22">
        <f>+$N$5</f>
        <v>15700</v>
      </c>
      <c r="G15" s="14"/>
      <c r="H15" s="34">
        <f>+$H$5</f>
        <v>0.26679999999999998</v>
      </c>
      <c r="I15" s="14">
        <f t="shared" si="4"/>
        <v>6.2E-2</v>
      </c>
      <c r="J15" s="11">
        <f t="shared" si="5"/>
        <v>1.4500000000000001E-2</v>
      </c>
      <c r="K15" s="11">
        <f t="shared" si="6"/>
        <v>2.9499999999999999E-3</v>
      </c>
      <c r="L15" s="11">
        <f t="shared" si="7"/>
        <v>5.0000000000000001E-4</v>
      </c>
      <c r="M15" s="12">
        <f t="shared" si="8"/>
        <v>1.1972999999999999E-2</v>
      </c>
      <c r="N15" s="23">
        <f>+$N$5</f>
        <v>15700</v>
      </c>
      <c r="O15" s="33"/>
      <c r="P15" s="11"/>
    </row>
    <row r="16" spans="1:19" x14ac:dyDescent="0.2">
      <c r="A16" s="75"/>
      <c r="B16" s="10"/>
      <c r="C16" s="10">
        <v>10</v>
      </c>
      <c r="D16" s="10">
        <v>2210</v>
      </c>
      <c r="E16" s="28">
        <f t="shared" si="3"/>
        <v>0.35872300000000001</v>
      </c>
      <c r="F16" s="22">
        <f t="shared" ref="F16:F17" si="10">+$N$5</f>
        <v>15700</v>
      </c>
      <c r="G16" s="11"/>
      <c r="H16" s="34">
        <f>+$H$5</f>
        <v>0.26679999999999998</v>
      </c>
      <c r="I16" s="14">
        <f t="shared" si="4"/>
        <v>6.2E-2</v>
      </c>
      <c r="J16" s="11">
        <f t="shared" si="5"/>
        <v>1.4500000000000001E-2</v>
      </c>
      <c r="K16" s="11">
        <f t="shared" si="6"/>
        <v>2.9499999999999999E-3</v>
      </c>
      <c r="L16" s="11">
        <f t="shared" si="7"/>
        <v>5.0000000000000001E-4</v>
      </c>
      <c r="M16" s="12">
        <f t="shared" si="8"/>
        <v>1.1972999999999999E-2</v>
      </c>
      <c r="N16" s="23">
        <f t="shared" ref="N16:N17" si="11">+$N$5</f>
        <v>15700</v>
      </c>
      <c r="O16" s="32"/>
      <c r="P16" s="11"/>
    </row>
    <row r="17" spans="1:23" x14ac:dyDescent="0.2">
      <c r="A17" s="75"/>
      <c r="B17" s="10" t="s">
        <v>23</v>
      </c>
      <c r="C17" s="10">
        <v>10</v>
      </c>
      <c r="D17" s="10">
        <v>2230</v>
      </c>
      <c r="E17" s="28">
        <f t="shared" si="3"/>
        <v>0.35872300000000001</v>
      </c>
      <c r="F17" s="22">
        <f t="shared" si="10"/>
        <v>15700</v>
      </c>
      <c r="G17" s="11"/>
      <c r="H17" s="34">
        <f>+$H$5</f>
        <v>0.26679999999999998</v>
      </c>
      <c r="I17" s="14">
        <f t="shared" si="4"/>
        <v>6.2E-2</v>
      </c>
      <c r="J17" s="11">
        <f t="shared" si="5"/>
        <v>1.4500000000000001E-2</v>
      </c>
      <c r="K17" s="11">
        <f t="shared" si="6"/>
        <v>2.9499999999999999E-3</v>
      </c>
      <c r="L17" s="11">
        <f t="shared" si="7"/>
        <v>5.0000000000000001E-4</v>
      </c>
      <c r="M17" s="12">
        <f t="shared" si="8"/>
        <v>1.1972999999999999E-2</v>
      </c>
      <c r="N17" s="23">
        <f t="shared" si="11"/>
        <v>15700</v>
      </c>
      <c r="O17" s="32"/>
      <c r="P17" s="11"/>
    </row>
    <row r="18" spans="1:23" x14ac:dyDescent="0.2">
      <c r="A18" s="75"/>
      <c r="B18" s="10" t="s">
        <v>22</v>
      </c>
      <c r="C18" s="10">
        <v>10</v>
      </c>
      <c r="D18" s="10">
        <v>2230</v>
      </c>
      <c r="E18" s="28">
        <f t="shared" si="3"/>
        <v>9.1922999999999991E-2</v>
      </c>
      <c r="F18" s="22"/>
      <c r="G18" s="11"/>
      <c r="H18" s="34"/>
      <c r="I18" s="14">
        <f t="shared" si="4"/>
        <v>6.2E-2</v>
      </c>
      <c r="J18" s="11">
        <f t="shared" si="5"/>
        <v>1.4500000000000001E-2</v>
      </c>
      <c r="K18" s="11">
        <f t="shared" si="6"/>
        <v>2.9499999999999999E-3</v>
      </c>
      <c r="L18" s="11">
        <f t="shared" si="7"/>
        <v>5.0000000000000001E-4</v>
      </c>
      <c r="M18" s="12">
        <f t="shared" si="8"/>
        <v>1.1972999999999999E-2</v>
      </c>
      <c r="N18" s="23"/>
      <c r="O18" s="32"/>
      <c r="P18" s="11"/>
    </row>
    <row r="19" spans="1:23" ht="38.25" x14ac:dyDescent="0.2">
      <c r="A19" s="75"/>
      <c r="B19" s="10" t="s">
        <v>26</v>
      </c>
      <c r="C19" s="10">
        <v>20</v>
      </c>
      <c r="D19" s="39" t="s">
        <v>49</v>
      </c>
      <c r="E19" s="28">
        <f>SUM(G19:P19)</f>
        <v>8.8972999999999997E-2</v>
      </c>
      <c r="F19" s="23"/>
      <c r="G19" s="11"/>
      <c r="H19" s="11"/>
      <c r="I19" s="14">
        <f t="shared" si="4"/>
        <v>6.2E-2</v>
      </c>
      <c r="J19" s="11">
        <f t="shared" si="5"/>
        <v>1.4500000000000001E-2</v>
      </c>
      <c r="K19" s="11"/>
      <c r="L19" s="11">
        <f t="shared" si="7"/>
        <v>5.0000000000000001E-4</v>
      </c>
      <c r="M19" s="12">
        <f t="shared" si="8"/>
        <v>1.1972999999999999E-2</v>
      </c>
      <c r="N19" s="23"/>
      <c r="O19" s="32"/>
      <c r="P19" s="11"/>
      <c r="W19" s="3" t="s">
        <v>3</v>
      </c>
    </row>
    <row r="20" spans="1:23" ht="38.25" x14ac:dyDescent="0.2">
      <c r="A20" s="75"/>
      <c r="B20" s="10" t="s">
        <v>27</v>
      </c>
      <c r="C20" s="10">
        <v>20</v>
      </c>
      <c r="D20" s="39" t="s">
        <v>49</v>
      </c>
      <c r="E20" s="28">
        <f>SUM(G20:P20)</f>
        <v>0.35577300000000001</v>
      </c>
      <c r="F20" s="23"/>
      <c r="G20" s="11"/>
      <c r="H20" s="34">
        <f>+$H$5</f>
        <v>0.26679999999999998</v>
      </c>
      <c r="I20" s="14">
        <f t="shared" si="4"/>
        <v>6.2E-2</v>
      </c>
      <c r="J20" s="11">
        <f t="shared" si="5"/>
        <v>1.4500000000000001E-2</v>
      </c>
      <c r="K20" s="11"/>
      <c r="L20" s="11">
        <f t="shared" si="7"/>
        <v>5.0000000000000001E-4</v>
      </c>
      <c r="M20" s="12">
        <f t="shared" si="8"/>
        <v>1.1972999999999999E-2</v>
      </c>
      <c r="N20" s="23"/>
      <c r="O20" s="32"/>
      <c r="P20" s="11"/>
    </row>
    <row r="21" spans="1:23" x14ac:dyDescent="0.2">
      <c r="A21" s="75"/>
      <c r="B21" s="10"/>
      <c r="C21" s="10">
        <v>20</v>
      </c>
      <c r="D21" s="50" t="s">
        <v>50</v>
      </c>
      <c r="E21" s="28">
        <f t="shared" ref="E21:E22" si="12">SUM(G21:P21)</f>
        <v>1.1972999999999999E-2</v>
      </c>
      <c r="F21" s="23"/>
      <c r="G21" s="11"/>
      <c r="H21" s="11"/>
      <c r="I21" s="11"/>
      <c r="J21" s="14"/>
      <c r="K21" s="11"/>
      <c r="L21" s="11" t="s">
        <v>3</v>
      </c>
      <c r="M21" s="12">
        <f t="shared" si="8"/>
        <v>1.1972999999999999E-2</v>
      </c>
      <c r="N21" s="23"/>
      <c r="O21" s="32"/>
      <c r="P21" s="11"/>
    </row>
    <row r="22" spans="1:23" ht="25.5" x14ac:dyDescent="0.2">
      <c r="A22" s="75"/>
      <c r="B22" s="10" t="s">
        <v>26</v>
      </c>
      <c r="C22" s="10">
        <v>10</v>
      </c>
      <c r="D22" s="39" t="s">
        <v>51</v>
      </c>
      <c r="E22" s="28">
        <f t="shared" si="12"/>
        <v>8.8972999999999997E-2</v>
      </c>
      <c r="F22" s="23"/>
      <c r="G22" s="11"/>
      <c r="H22" s="11"/>
      <c r="I22" s="14">
        <f t="shared" ref="I22:I23" si="13">+$I$5</f>
        <v>6.2E-2</v>
      </c>
      <c r="J22" s="11">
        <f t="shared" ref="J22:J23" si="14">+$J$5</f>
        <v>1.4500000000000001E-2</v>
      </c>
      <c r="K22" s="11"/>
      <c r="L22" s="11">
        <f t="shared" ref="L22:L23" si="15">+$L$5</f>
        <v>5.0000000000000001E-4</v>
      </c>
      <c r="M22" s="12">
        <f t="shared" si="8"/>
        <v>1.1972999999999999E-2</v>
      </c>
      <c r="N22" s="23"/>
      <c r="O22" s="32"/>
      <c r="P22" s="11"/>
    </row>
    <row r="23" spans="1:23" ht="25.5" x14ac:dyDescent="0.2">
      <c r="A23" s="75"/>
      <c r="B23" s="10" t="s">
        <v>27</v>
      </c>
      <c r="C23" s="10">
        <v>10</v>
      </c>
      <c r="D23" s="39" t="s">
        <v>51</v>
      </c>
      <c r="E23" s="28">
        <f>SUM(G23:P23)</f>
        <v>0.35577300000000001</v>
      </c>
      <c r="F23" s="23"/>
      <c r="G23" s="11"/>
      <c r="H23" s="34">
        <f t="shared" ref="H23" si="16">+$H$5</f>
        <v>0.26679999999999998</v>
      </c>
      <c r="I23" s="14">
        <f t="shared" si="13"/>
        <v>6.2E-2</v>
      </c>
      <c r="J23" s="11">
        <f t="shared" si="14"/>
        <v>1.4500000000000001E-2</v>
      </c>
      <c r="K23" s="11"/>
      <c r="L23" s="11">
        <f t="shared" si="15"/>
        <v>5.0000000000000001E-4</v>
      </c>
      <c r="M23" s="12">
        <f t="shared" si="8"/>
        <v>1.1972999999999999E-2</v>
      </c>
      <c r="N23" s="23"/>
      <c r="O23" s="32"/>
      <c r="P23" s="11"/>
    </row>
    <row r="25" spans="1:23" s="17" customFormat="1" hidden="1" x14ac:dyDescent="0.2">
      <c r="B25" s="15"/>
      <c r="C25" s="16" t="s">
        <v>11</v>
      </c>
      <c r="E25" s="30"/>
      <c r="M25" s="6">
        <v>1.44E-2</v>
      </c>
    </row>
    <row r="26" spans="1:23" hidden="1" x14ac:dyDescent="0.2">
      <c r="B26" s="15"/>
      <c r="C26" s="16" t="s">
        <v>12</v>
      </c>
      <c r="M26" s="6">
        <v>1.44E-2</v>
      </c>
    </row>
    <row r="27" spans="1:23" hidden="1" x14ac:dyDescent="0.2">
      <c r="B27" s="15"/>
      <c r="C27" s="18" t="s">
        <v>13</v>
      </c>
      <c r="M27" s="6">
        <v>1.44E-2</v>
      </c>
    </row>
    <row r="28" spans="1:23" hidden="1" x14ac:dyDescent="0.2">
      <c r="B28" s="15"/>
      <c r="C28" s="16" t="s">
        <v>14</v>
      </c>
      <c r="M28" s="6">
        <v>1.44E-2</v>
      </c>
    </row>
    <row r="29" spans="1:23" hidden="1" x14ac:dyDescent="0.2">
      <c r="B29" s="15"/>
      <c r="C29" s="16" t="s">
        <v>15</v>
      </c>
      <c r="M29" s="6">
        <v>1.44E-2</v>
      </c>
    </row>
    <row r="30" spans="1:23" x14ac:dyDescent="0.2">
      <c r="I30" s="69"/>
      <c r="J30" s="53"/>
      <c r="K30" s="54" t="s">
        <v>67</v>
      </c>
      <c r="L30" s="55"/>
      <c r="M30" s="56"/>
      <c r="N30" s="57"/>
    </row>
    <row r="31" spans="1:23" x14ac:dyDescent="0.2">
      <c r="J31" s="64" t="s">
        <v>62</v>
      </c>
      <c r="K31" s="58"/>
      <c r="L31" s="60" t="s">
        <v>68</v>
      </c>
      <c r="M31" s="58"/>
      <c r="N31" s="62">
        <f>E6-K5</f>
        <v>0.21797300000000003</v>
      </c>
    </row>
    <row r="32" spans="1:23" ht="13.5" x14ac:dyDescent="0.25">
      <c r="B32" s="40"/>
      <c r="J32" s="65" t="s">
        <v>80</v>
      </c>
      <c r="K32" s="58"/>
      <c r="L32" s="60" t="s">
        <v>68</v>
      </c>
      <c r="M32" s="58"/>
      <c r="N32" s="62">
        <f>E6-K5</f>
        <v>0.21797300000000003</v>
      </c>
    </row>
    <row r="33" spans="2:14" x14ac:dyDescent="0.2">
      <c r="J33" s="65" t="s">
        <v>81</v>
      </c>
      <c r="K33" s="58"/>
      <c r="L33" s="60" t="s">
        <v>69</v>
      </c>
      <c r="M33" s="58"/>
      <c r="N33" s="62">
        <f>SUM(J5+L5+M5+O5)</f>
        <v>6.6973000000000005E-2</v>
      </c>
    </row>
    <row r="34" spans="2:14" x14ac:dyDescent="0.2">
      <c r="J34" s="65" t="s">
        <v>82</v>
      </c>
      <c r="K34" s="58"/>
      <c r="L34" s="60" t="s">
        <v>70</v>
      </c>
      <c r="M34" s="58"/>
      <c r="N34" s="62">
        <f>SUM(J5+L5+M5+P5)</f>
        <v>6.4473000000000003E-2</v>
      </c>
    </row>
    <row r="35" spans="2:14" x14ac:dyDescent="0.2">
      <c r="J35" s="65" t="s">
        <v>85</v>
      </c>
      <c r="K35" s="58"/>
      <c r="L35" s="60" t="s">
        <v>83</v>
      </c>
      <c r="M35" s="58"/>
      <c r="N35" s="62">
        <f>I5+J5+L5+M5</f>
        <v>8.8972999999999997E-2</v>
      </c>
    </row>
    <row r="36" spans="2:14" x14ac:dyDescent="0.2">
      <c r="J36" s="66" t="s">
        <v>76</v>
      </c>
      <c r="K36" s="59"/>
      <c r="L36" s="61" t="s">
        <v>71</v>
      </c>
      <c r="M36" s="59"/>
      <c r="N36" s="63">
        <f>SUM(J5+L5+M5)</f>
        <v>2.6973E-2</v>
      </c>
    </row>
    <row r="37" spans="2:14" x14ac:dyDescent="0.2">
      <c r="I37" s="51"/>
    </row>
    <row r="38" spans="2:14" x14ac:dyDescent="0.2">
      <c r="B38" s="4" t="s">
        <v>52</v>
      </c>
      <c r="C38" s="17" t="s">
        <v>78</v>
      </c>
      <c r="H38" s="52"/>
    </row>
    <row r="39" spans="2:14" x14ac:dyDescent="0.2">
      <c r="C39" s="17" t="s">
        <v>79</v>
      </c>
    </row>
  </sheetData>
  <mergeCells count="2">
    <mergeCell ref="A6:A10"/>
    <mergeCell ref="A12:A23"/>
  </mergeCells>
  <printOptions horizontalCentered="1"/>
  <pageMargins left="0.45" right="0.45" top="0.75" bottom="0.75" header="0.3" footer="0.3"/>
  <pageSetup scale="79" orientation="landscape" cellComments="asDisplayed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8"/>
  <sheetViews>
    <sheetView zoomScale="90" zoomScaleNormal="90" workbookViewId="0">
      <selection activeCell="C39" sqref="C39"/>
    </sheetView>
  </sheetViews>
  <sheetFormatPr defaultColWidth="9" defaultRowHeight="12.75" x14ac:dyDescent="0.2"/>
  <cols>
    <col min="1" max="1" width="3.375" style="3" customWidth="1"/>
    <col min="2" max="2" width="9.125" style="4" customWidth="1"/>
    <col min="3" max="3" width="3.625" style="4" customWidth="1"/>
    <col min="4" max="4" width="11.875" style="4" customWidth="1"/>
    <col min="5" max="5" width="5.875" style="26" customWidth="1"/>
    <col min="6" max="6" width="6.125" style="4" customWidth="1"/>
    <col min="7" max="7" width="8.625" style="4" customWidth="1"/>
    <col min="8" max="9" width="8.375" style="4" customWidth="1"/>
    <col min="10" max="10" width="9.625" style="4" customWidth="1"/>
    <col min="11" max="12" width="9.375" style="4" customWidth="1"/>
    <col min="13" max="13" width="11.125" style="6" customWidth="1"/>
    <col min="14" max="14" width="9.375" style="4" customWidth="1"/>
    <col min="15" max="15" width="11.125" style="4" customWidth="1"/>
    <col min="16" max="16" width="10.125" style="4" customWidth="1"/>
    <col min="17" max="17" width="10.125" style="3" customWidth="1"/>
    <col min="18" max="16384" width="9" style="3"/>
  </cols>
  <sheetData>
    <row r="1" spans="1:19" ht="15.75" x14ac:dyDescent="0.25">
      <c r="B1" s="21" t="s">
        <v>74</v>
      </c>
      <c r="F1" s="5"/>
      <c r="P1" s="7" t="s">
        <v>3</v>
      </c>
    </row>
    <row r="2" spans="1:19" ht="8.4499999999999993" customHeight="1" x14ac:dyDescent="0.2">
      <c r="B2" s="2"/>
      <c r="F2" s="5"/>
      <c r="P2" s="7"/>
    </row>
    <row r="3" spans="1:19" s="8" customFormat="1" x14ac:dyDescent="0.2">
      <c r="B3" s="1"/>
      <c r="C3" s="1"/>
      <c r="D3" s="1"/>
      <c r="E3" s="27" t="s">
        <v>3</v>
      </c>
      <c r="F3" s="1" t="s">
        <v>3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35</v>
      </c>
      <c r="O3" s="1" t="s">
        <v>38</v>
      </c>
      <c r="P3" s="1" t="s">
        <v>39</v>
      </c>
    </row>
    <row r="4" spans="1:19" s="9" customFormat="1" x14ac:dyDescent="0.2">
      <c r="B4" s="19" t="s">
        <v>16</v>
      </c>
      <c r="C4" s="1"/>
      <c r="D4" s="1"/>
      <c r="E4" s="27" t="s">
        <v>19</v>
      </c>
      <c r="F4" s="1" t="s">
        <v>19</v>
      </c>
      <c r="G4" s="1" t="s">
        <v>0</v>
      </c>
      <c r="H4" s="1" t="s">
        <v>1</v>
      </c>
      <c r="I4" s="1" t="s">
        <v>24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2</v>
      </c>
      <c r="O4" s="1" t="s">
        <v>20</v>
      </c>
      <c r="P4" s="1" t="s">
        <v>25</v>
      </c>
    </row>
    <row r="5" spans="1:19" s="8" customFormat="1" ht="13.7" customHeight="1" x14ac:dyDescent="0.2">
      <c r="B5" s="20" t="s">
        <v>17</v>
      </c>
      <c r="C5" s="41" t="s">
        <v>18</v>
      </c>
      <c r="D5" s="1" t="s">
        <v>9</v>
      </c>
      <c r="E5" s="27" t="s">
        <v>4</v>
      </c>
      <c r="F5" s="1" t="s">
        <v>21</v>
      </c>
      <c r="G5" s="36">
        <v>0.191</v>
      </c>
      <c r="H5" s="36">
        <v>0.25369999999999998</v>
      </c>
      <c r="I5" s="36">
        <v>6.2E-2</v>
      </c>
      <c r="J5" s="36">
        <v>1.4500000000000001E-2</v>
      </c>
      <c r="K5" s="36">
        <v>2.9499999999999999E-3</v>
      </c>
      <c r="L5" s="36">
        <v>5.0000000000000001E-3</v>
      </c>
      <c r="M5" s="36">
        <v>1.1913999999999999E-2</v>
      </c>
      <c r="N5" s="67">
        <v>15700</v>
      </c>
      <c r="O5" s="68">
        <v>0.04</v>
      </c>
      <c r="P5" s="1">
        <v>3.7499999999999999E-2</v>
      </c>
    </row>
    <row r="6" spans="1:19" ht="28.7" customHeight="1" x14ac:dyDescent="0.2">
      <c r="A6" s="74" t="s">
        <v>29</v>
      </c>
      <c r="B6" s="10" t="s">
        <v>40</v>
      </c>
      <c r="C6" s="10">
        <v>10</v>
      </c>
      <c r="D6" s="39" t="s">
        <v>43</v>
      </c>
      <c r="E6" s="28">
        <f t="shared" ref="E6:E7" si="0">SUM(G6:M6)</f>
        <v>0.22536400000000004</v>
      </c>
      <c r="F6" s="22">
        <f>+$N$5</f>
        <v>15700</v>
      </c>
      <c r="G6" s="11">
        <f>+$G$5</f>
        <v>0.191</v>
      </c>
      <c r="H6" s="11"/>
      <c r="I6" s="11"/>
      <c r="J6" s="11">
        <f>+$J$5</f>
        <v>1.4500000000000001E-2</v>
      </c>
      <c r="K6" s="11">
        <f>+$K$5</f>
        <v>2.9499999999999999E-3</v>
      </c>
      <c r="L6" s="11">
        <f>+$L$5</f>
        <v>5.0000000000000001E-3</v>
      </c>
      <c r="M6" s="12">
        <f>+$M$5</f>
        <v>1.1913999999999999E-2</v>
      </c>
      <c r="N6" s="23">
        <f>+$N$5</f>
        <v>15700</v>
      </c>
      <c r="O6" s="23"/>
      <c r="P6" s="11"/>
    </row>
    <row r="7" spans="1:19" ht="25.5" x14ac:dyDescent="0.2">
      <c r="A7" s="74"/>
      <c r="B7" s="10" t="s">
        <v>40</v>
      </c>
      <c r="C7" s="10">
        <v>30</v>
      </c>
      <c r="D7" s="39" t="s">
        <v>44</v>
      </c>
      <c r="E7" s="28">
        <f t="shared" si="0"/>
        <v>0.22536400000000004</v>
      </c>
      <c r="F7" s="22">
        <f>+$N$5</f>
        <v>15700</v>
      </c>
      <c r="G7" s="11">
        <f>+$G$5</f>
        <v>0.191</v>
      </c>
      <c r="H7" s="11"/>
      <c r="I7" s="11"/>
      <c r="J7" s="11">
        <f>+$J$5</f>
        <v>1.4500000000000001E-2</v>
      </c>
      <c r="K7" s="11">
        <f>+$K$5</f>
        <v>2.9499999999999999E-3</v>
      </c>
      <c r="L7" s="11">
        <f>+$L$5</f>
        <v>5.0000000000000001E-3</v>
      </c>
      <c r="M7" s="12">
        <f>+$M$5</f>
        <v>1.1913999999999999E-2</v>
      </c>
      <c r="N7" s="23">
        <f>+$N$5</f>
        <v>15700</v>
      </c>
      <c r="O7" s="23"/>
      <c r="P7" s="11"/>
      <c r="Q7" s="37"/>
    </row>
    <row r="8" spans="1:19" x14ac:dyDescent="0.2">
      <c r="A8" s="74"/>
      <c r="B8" s="10"/>
      <c r="C8" s="10">
        <v>30</v>
      </c>
      <c r="D8" s="10" t="s">
        <v>45</v>
      </c>
      <c r="E8" s="28">
        <f t="shared" ref="E8" si="1">SUM(G8:M8)</f>
        <v>0.22536400000000004</v>
      </c>
      <c r="F8" s="22">
        <f>+$N$5</f>
        <v>15700</v>
      </c>
      <c r="G8" s="11">
        <f>+$G$5</f>
        <v>0.191</v>
      </c>
      <c r="H8" s="11"/>
      <c r="I8" s="11"/>
      <c r="J8" s="11">
        <f>+$J$5</f>
        <v>1.4500000000000001E-2</v>
      </c>
      <c r="K8" s="11">
        <f>+$K$5</f>
        <v>2.9499999999999999E-3</v>
      </c>
      <c r="L8" s="11">
        <f>+$L$5</f>
        <v>5.0000000000000001E-3</v>
      </c>
      <c r="M8" s="12">
        <f>+$M$5</f>
        <v>1.1913999999999999E-2</v>
      </c>
      <c r="N8" s="23">
        <f>+$N$5</f>
        <v>15700</v>
      </c>
      <c r="O8" s="23"/>
      <c r="P8" s="11"/>
      <c r="Q8" s="37"/>
    </row>
    <row r="9" spans="1:19" ht="25.5" x14ac:dyDescent="0.2">
      <c r="A9" s="74"/>
      <c r="B9" s="10" t="s">
        <v>28</v>
      </c>
      <c r="C9" s="10">
        <v>10</v>
      </c>
      <c r="D9" s="39" t="s">
        <v>46</v>
      </c>
      <c r="E9" s="28">
        <f>SUM(G9:P9)</f>
        <v>0.126914</v>
      </c>
      <c r="F9" s="23"/>
      <c r="G9" s="11">
        <f>(G5*0.5)-O9-P9</f>
        <v>7.5500000000000012E-2</v>
      </c>
      <c r="H9" s="11"/>
      <c r="I9" s="11"/>
      <c r="J9" s="11">
        <f>+$J$5</f>
        <v>1.4500000000000001E-2</v>
      </c>
      <c r="K9" s="11"/>
      <c r="L9" s="11">
        <f>+$L$5</f>
        <v>5.0000000000000001E-3</v>
      </c>
      <c r="M9" s="12">
        <f>+$M$5</f>
        <v>1.1913999999999999E-2</v>
      </c>
      <c r="N9" s="23"/>
      <c r="O9" s="32">
        <v>0.01</v>
      </c>
      <c r="P9" s="32">
        <v>0.01</v>
      </c>
    </row>
    <row r="10" spans="1:19" ht="25.5" x14ac:dyDescent="0.2">
      <c r="A10" s="74"/>
      <c r="B10" s="10" t="s">
        <v>10</v>
      </c>
      <c r="C10" s="10">
        <v>30</v>
      </c>
      <c r="D10" s="39" t="s">
        <v>47</v>
      </c>
      <c r="E10" s="28">
        <f t="shared" ref="E10" si="2">SUM(G10:P10)</f>
        <v>0.126914</v>
      </c>
      <c r="F10" s="23"/>
      <c r="G10" s="11">
        <f>(G5*0.5)-O10-P10</f>
        <v>7.5500000000000012E-2</v>
      </c>
      <c r="H10" s="11"/>
      <c r="I10" s="11"/>
      <c r="J10" s="11">
        <f>+$J$5</f>
        <v>1.4500000000000001E-2</v>
      </c>
      <c r="K10" s="11"/>
      <c r="L10" s="11">
        <f>+$L$5</f>
        <v>5.0000000000000001E-3</v>
      </c>
      <c r="M10" s="12">
        <f>+$M$5</f>
        <v>1.1913999999999999E-2</v>
      </c>
      <c r="N10" s="23"/>
      <c r="O10" s="32">
        <v>0.01</v>
      </c>
      <c r="P10" s="32">
        <v>0.01</v>
      </c>
      <c r="R10" s="37"/>
      <c r="S10" s="37"/>
    </row>
    <row r="11" spans="1:19" ht="28.35" customHeight="1" x14ac:dyDescent="0.2">
      <c r="C11" s="42"/>
      <c r="D11" s="42"/>
      <c r="E11" s="43"/>
      <c r="F11" s="46"/>
      <c r="G11" s="44"/>
      <c r="H11" s="44"/>
      <c r="I11" s="44"/>
      <c r="J11" s="44"/>
      <c r="K11" s="44"/>
      <c r="L11" s="44"/>
      <c r="M11" s="47"/>
      <c r="N11" s="46"/>
      <c r="O11" s="45"/>
      <c r="P11" s="44"/>
      <c r="Q11" s="37"/>
    </row>
    <row r="12" spans="1:19" ht="27" customHeight="1" x14ac:dyDescent="0.2">
      <c r="A12" s="75" t="s">
        <v>30</v>
      </c>
      <c r="B12" s="39" t="s">
        <v>41</v>
      </c>
      <c r="C12" s="13">
        <v>20</v>
      </c>
      <c r="D12" s="38">
        <v>2110</v>
      </c>
      <c r="E12" s="29">
        <f t="shared" ref="E12:E18" si="3">SUM(G12:M12)</f>
        <v>0.35006399999999999</v>
      </c>
      <c r="F12" s="22">
        <f>+$N$5</f>
        <v>15700</v>
      </c>
      <c r="G12" s="14"/>
      <c r="H12" s="34">
        <f>+$H$5</f>
        <v>0.25369999999999998</v>
      </c>
      <c r="I12" s="14">
        <f t="shared" ref="I12:I20" si="4">+$I$5</f>
        <v>6.2E-2</v>
      </c>
      <c r="J12" s="11">
        <f t="shared" ref="J12:J20" si="5">+$J$5</f>
        <v>1.4500000000000001E-2</v>
      </c>
      <c r="K12" s="11">
        <f t="shared" ref="K12:K18" si="6">+$K$5</f>
        <v>2.9499999999999999E-3</v>
      </c>
      <c r="L12" s="11">
        <f t="shared" ref="L12:L20" si="7">+$L$5</f>
        <v>5.0000000000000001E-3</v>
      </c>
      <c r="M12" s="12">
        <f t="shared" ref="M12:M23" si="8">+$M$5</f>
        <v>1.1913999999999999E-2</v>
      </c>
      <c r="N12" s="23">
        <f>+$N$5</f>
        <v>15700</v>
      </c>
      <c r="O12" s="33"/>
      <c r="P12" s="14"/>
    </row>
    <row r="13" spans="1:19" x14ac:dyDescent="0.2">
      <c r="A13" s="75"/>
      <c r="B13" s="10" t="s">
        <v>23</v>
      </c>
      <c r="C13" s="10">
        <v>20</v>
      </c>
      <c r="D13" s="50">
        <v>2130</v>
      </c>
      <c r="E13" s="28">
        <f t="shared" si="3"/>
        <v>0.35006399999999999</v>
      </c>
      <c r="F13" s="22">
        <f>+$N$5</f>
        <v>15700</v>
      </c>
      <c r="G13" s="11"/>
      <c r="H13" s="34">
        <f>+$H$5</f>
        <v>0.25369999999999998</v>
      </c>
      <c r="I13" s="14">
        <f t="shared" si="4"/>
        <v>6.2E-2</v>
      </c>
      <c r="J13" s="11">
        <f t="shared" si="5"/>
        <v>1.4500000000000001E-2</v>
      </c>
      <c r="K13" s="11">
        <f t="shared" si="6"/>
        <v>2.9499999999999999E-3</v>
      </c>
      <c r="L13" s="11">
        <f t="shared" si="7"/>
        <v>5.0000000000000001E-3</v>
      </c>
      <c r="M13" s="12">
        <f t="shared" si="8"/>
        <v>1.1913999999999999E-2</v>
      </c>
      <c r="N13" s="23">
        <f>+$N$5</f>
        <v>15700</v>
      </c>
      <c r="O13" s="32"/>
      <c r="P13" s="11"/>
    </row>
    <row r="14" spans="1:19" x14ac:dyDescent="0.2">
      <c r="A14" s="75"/>
      <c r="B14" s="10" t="s">
        <v>22</v>
      </c>
      <c r="C14" s="10">
        <v>20</v>
      </c>
      <c r="D14" s="50">
        <v>2130</v>
      </c>
      <c r="E14" s="28">
        <f t="shared" si="3"/>
        <v>9.6363999999999991E-2</v>
      </c>
      <c r="F14" s="24"/>
      <c r="G14" s="11"/>
      <c r="H14" s="35"/>
      <c r="I14" s="14">
        <f t="shared" si="4"/>
        <v>6.2E-2</v>
      </c>
      <c r="J14" s="11">
        <f t="shared" si="5"/>
        <v>1.4500000000000001E-2</v>
      </c>
      <c r="K14" s="11">
        <f t="shared" si="6"/>
        <v>2.9499999999999999E-3</v>
      </c>
      <c r="L14" s="11">
        <f t="shared" si="7"/>
        <v>5.0000000000000001E-3</v>
      </c>
      <c r="M14" s="12">
        <f t="shared" si="8"/>
        <v>1.1913999999999999E-2</v>
      </c>
      <c r="N14" s="24"/>
      <c r="O14" s="33"/>
      <c r="P14" s="11"/>
    </row>
    <row r="15" spans="1:19" x14ac:dyDescent="0.2">
      <c r="A15" s="75"/>
      <c r="B15" s="10"/>
      <c r="C15" s="10">
        <v>20</v>
      </c>
      <c r="D15" s="50" t="s">
        <v>48</v>
      </c>
      <c r="E15" s="29">
        <f t="shared" ref="E15" si="9">SUM(G15:M15)</f>
        <v>0.35006399999999999</v>
      </c>
      <c r="F15" s="22">
        <f>+$N$5</f>
        <v>15700</v>
      </c>
      <c r="G15" s="14"/>
      <c r="H15" s="34">
        <f>+$H$5</f>
        <v>0.25369999999999998</v>
      </c>
      <c r="I15" s="14">
        <f t="shared" si="4"/>
        <v>6.2E-2</v>
      </c>
      <c r="J15" s="11">
        <f t="shared" si="5"/>
        <v>1.4500000000000001E-2</v>
      </c>
      <c r="K15" s="11">
        <f t="shared" si="6"/>
        <v>2.9499999999999999E-3</v>
      </c>
      <c r="L15" s="11">
        <f t="shared" si="7"/>
        <v>5.0000000000000001E-3</v>
      </c>
      <c r="M15" s="12">
        <f t="shared" si="8"/>
        <v>1.1913999999999999E-2</v>
      </c>
      <c r="N15" s="23">
        <f>+$N$5</f>
        <v>15700</v>
      </c>
      <c r="O15" s="33"/>
      <c r="P15" s="11"/>
    </row>
    <row r="16" spans="1:19" x14ac:dyDescent="0.2">
      <c r="A16" s="75"/>
      <c r="B16" s="10"/>
      <c r="C16" s="10">
        <v>10</v>
      </c>
      <c r="D16" s="10">
        <v>2210</v>
      </c>
      <c r="E16" s="28">
        <f t="shared" si="3"/>
        <v>0.35006399999999999</v>
      </c>
      <c r="F16" s="22">
        <f t="shared" ref="F16:F17" si="10">+$N$5</f>
        <v>15700</v>
      </c>
      <c r="G16" s="11"/>
      <c r="H16" s="34">
        <f>+$H$5</f>
        <v>0.25369999999999998</v>
      </c>
      <c r="I16" s="14">
        <f t="shared" si="4"/>
        <v>6.2E-2</v>
      </c>
      <c r="J16" s="11">
        <f t="shared" si="5"/>
        <v>1.4500000000000001E-2</v>
      </c>
      <c r="K16" s="11">
        <f t="shared" si="6"/>
        <v>2.9499999999999999E-3</v>
      </c>
      <c r="L16" s="11">
        <f t="shared" si="7"/>
        <v>5.0000000000000001E-3</v>
      </c>
      <c r="M16" s="12">
        <f t="shared" si="8"/>
        <v>1.1913999999999999E-2</v>
      </c>
      <c r="N16" s="23">
        <f t="shared" ref="N16:N17" si="11">+$N$5</f>
        <v>15700</v>
      </c>
      <c r="O16" s="32"/>
      <c r="P16" s="11"/>
    </row>
    <row r="17" spans="1:16" x14ac:dyDescent="0.2">
      <c r="A17" s="75"/>
      <c r="B17" s="10" t="s">
        <v>23</v>
      </c>
      <c r="C17" s="10">
        <v>10</v>
      </c>
      <c r="D17" s="10">
        <v>2230</v>
      </c>
      <c r="E17" s="28">
        <f t="shared" si="3"/>
        <v>0.35006399999999999</v>
      </c>
      <c r="F17" s="22">
        <f t="shared" si="10"/>
        <v>15700</v>
      </c>
      <c r="G17" s="11"/>
      <c r="H17" s="34">
        <f>+$H$5</f>
        <v>0.25369999999999998</v>
      </c>
      <c r="I17" s="14">
        <f t="shared" si="4"/>
        <v>6.2E-2</v>
      </c>
      <c r="J17" s="11">
        <f t="shared" si="5"/>
        <v>1.4500000000000001E-2</v>
      </c>
      <c r="K17" s="11">
        <f t="shared" si="6"/>
        <v>2.9499999999999999E-3</v>
      </c>
      <c r="L17" s="11">
        <f t="shared" si="7"/>
        <v>5.0000000000000001E-3</v>
      </c>
      <c r="M17" s="12">
        <f t="shared" si="8"/>
        <v>1.1913999999999999E-2</v>
      </c>
      <c r="N17" s="23">
        <f t="shared" si="11"/>
        <v>15700</v>
      </c>
      <c r="O17" s="32"/>
      <c r="P17" s="11"/>
    </row>
    <row r="18" spans="1:16" x14ac:dyDescent="0.2">
      <c r="A18" s="75"/>
      <c r="B18" s="10" t="s">
        <v>22</v>
      </c>
      <c r="C18" s="10">
        <v>10</v>
      </c>
      <c r="D18" s="10">
        <v>2230</v>
      </c>
      <c r="E18" s="28">
        <f t="shared" si="3"/>
        <v>9.6363999999999991E-2</v>
      </c>
      <c r="F18" s="22"/>
      <c r="G18" s="11"/>
      <c r="H18" s="34"/>
      <c r="I18" s="14">
        <f t="shared" si="4"/>
        <v>6.2E-2</v>
      </c>
      <c r="J18" s="11">
        <f t="shared" si="5"/>
        <v>1.4500000000000001E-2</v>
      </c>
      <c r="K18" s="11">
        <f t="shared" si="6"/>
        <v>2.9499999999999999E-3</v>
      </c>
      <c r="L18" s="11">
        <f t="shared" si="7"/>
        <v>5.0000000000000001E-3</v>
      </c>
      <c r="M18" s="12">
        <f t="shared" si="8"/>
        <v>1.1913999999999999E-2</v>
      </c>
      <c r="N18" s="23"/>
      <c r="O18" s="32"/>
      <c r="P18" s="11"/>
    </row>
    <row r="19" spans="1:16" ht="38.25" x14ac:dyDescent="0.2">
      <c r="A19" s="75"/>
      <c r="B19" s="10" t="s">
        <v>26</v>
      </c>
      <c r="C19" s="10">
        <v>20</v>
      </c>
      <c r="D19" s="39" t="s">
        <v>49</v>
      </c>
      <c r="E19" s="28">
        <f>SUM(G19:P19)</f>
        <v>9.3413999999999997E-2</v>
      </c>
      <c r="F19" s="23"/>
      <c r="G19" s="11"/>
      <c r="H19" s="11"/>
      <c r="I19" s="14">
        <f t="shared" si="4"/>
        <v>6.2E-2</v>
      </c>
      <c r="J19" s="11">
        <f t="shared" si="5"/>
        <v>1.4500000000000001E-2</v>
      </c>
      <c r="K19" s="11"/>
      <c r="L19" s="11">
        <f t="shared" si="7"/>
        <v>5.0000000000000001E-3</v>
      </c>
      <c r="M19" s="12">
        <f t="shared" si="8"/>
        <v>1.1913999999999999E-2</v>
      </c>
      <c r="N19" s="23"/>
      <c r="O19" s="32"/>
      <c r="P19" s="11"/>
    </row>
    <row r="20" spans="1:16" ht="38.25" x14ac:dyDescent="0.2">
      <c r="A20" s="75"/>
      <c r="B20" s="10" t="s">
        <v>27</v>
      </c>
      <c r="C20" s="10">
        <v>20</v>
      </c>
      <c r="D20" s="39" t="s">
        <v>49</v>
      </c>
      <c r="E20" s="28">
        <f>SUM(G20:P20)</f>
        <v>0.34711399999999998</v>
      </c>
      <c r="F20" s="23"/>
      <c r="G20" s="11"/>
      <c r="H20" s="34">
        <f>+$H$5</f>
        <v>0.25369999999999998</v>
      </c>
      <c r="I20" s="14">
        <f t="shared" si="4"/>
        <v>6.2E-2</v>
      </c>
      <c r="J20" s="11">
        <f t="shared" si="5"/>
        <v>1.4500000000000001E-2</v>
      </c>
      <c r="K20" s="11"/>
      <c r="L20" s="11">
        <f t="shared" si="7"/>
        <v>5.0000000000000001E-3</v>
      </c>
      <c r="M20" s="12">
        <f t="shared" si="8"/>
        <v>1.1913999999999999E-2</v>
      </c>
      <c r="N20" s="23"/>
      <c r="O20" s="32"/>
      <c r="P20" s="11"/>
    </row>
    <row r="21" spans="1:16" x14ac:dyDescent="0.2">
      <c r="A21" s="75"/>
      <c r="B21" s="10"/>
      <c r="C21" s="10">
        <v>20</v>
      </c>
      <c r="D21" s="50" t="s">
        <v>50</v>
      </c>
      <c r="E21" s="28">
        <f t="shared" ref="E21:E22" si="12">SUM(G21:P21)</f>
        <v>1.1913999999999999E-2</v>
      </c>
      <c r="F21" s="23"/>
      <c r="G21" s="11"/>
      <c r="H21" s="11"/>
      <c r="I21" s="11"/>
      <c r="J21" s="14"/>
      <c r="K21" s="11"/>
      <c r="L21" s="11" t="s">
        <v>3</v>
      </c>
      <c r="M21" s="12">
        <f t="shared" si="8"/>
        <v>1.1913999999999999E-2</v>
      </c>
      <c r="N21" s="23"/>
      <c r="O21" s="32"/>
      <c r="P21" s="11"/>
    </row>
    <row r="22" spans="1:16" ht="25.5" x14ac:dyDescent="0.2">
      <c r="A22" s="75"/>
      <c r="B22" s="10" t="s">
        <v>26</v>
      </c>
      <c r="C22" s="10">
        <v>10</v>
      </c>
      <c r="D22" s="39" t="s">
        <v>51</v>
      </c>
      <c r="E22" s="28">
        <f t="shared" si="12"/>
        <v>9.3413999999999997E-2</v>
      </c>
      <c r="F22" s="23"/>
      <c r="G22" s="11"/>
      <c r="H22" s="11"/>
      <c r="I22" s="14">
        <f t="shared" ref="I22:I23" si="13">+$I$5</f>
        <v>6.2E-2</v>
      </c>
      <c r="J22" s="11">
        <f t="shared" ref="J22:J23" si="14">+$J$5</f>
        <v>1.4500000000000001E-2</v>
      </c>
      <c r="K22" s="11"/>
      <c r="L22" s="11">
        <f t="shared" ref="L22:L23" si="15">+$L$5</f>
        <v>5.0000000000000001E-3</v>
      </c>
      <c r="M22" s="12">
        <f t="shared" si="8"/>
        <v>1.1913999999999999E-2</v>
      </c>
      <c r="N22" s="23"/>
      <c r="O22" s="32"/>
      <c r="P22" s="11"/>
    </row>
    <row r="23" spans="1:16" ht="25.5" x14ac:dyDescent="0.2">
      <c r="A23" s="75"/>
      <c r="B23" s="10" t="s">
        <v>27</v>
      </c>
      <c r="C23" s="10">
        <v>10</v>
      </c>
      <c r="D23" s="39" t="s">
        <v>51</v>
      </c>
      <c r="E23" s="28">
        <f>SUM(G23:P23)</f>
        <v>0.34711399999999998</v>
      </c>
      <c r="F23" s="23"/>
      <c r="G23" s="11"/>
      <c r="H23" s="34">
        <f t="shared" ref="H23" si="16">+$H$5</f>
        <v>0.25369999999999998</v>
      </c>
      <c r="I23" s="14">
        <f t="shared" si="13"/>
        <v>6.2E-2</v>
      </c>
      <c r="J23" s="11">
        <f t="shared" si="14"/>
        <v>1.4500000000000001E-2</v>
      </c>
      <c r="K23" s="11"/>
      <c r="L23" s="11">
        <f t="shared" si="15"/>
        <v>5.0000000000000001E-3</v>
      </c>
      <c r="M23" s="12">
        <f t="shared" si="8"/>
        <v>1.1913999999999999E-2</v>
      </c>
      <c r="N23" s="23"/>
      <c r="O23" s="32"/>
      <c r="P23" s="11"/>
    </row>
    <row r="25" spans="1:16" s="17" customFormat="1" hidden="1" x14ac:dyDescent="0.2">
      <c r="B25" s="15"/>
      <c r="C25" s="16" t="s">
        <v>11</v>
      </c>
      <c r="E25" s="30"/>
      <c r="M25" s="6">
        <v>1.44E-2</v>
      </c>
    </row>
    <row r="26" spans="1:16" hidden="1" x14ac:dyDescent="0.2">
      <c r="B26" s="15"/>
      <c r="C26" s="16" t="s">
        <v>12</v>
      </c>
      <c r="M26" s="6">
        <v>1.44E-2</v>
      </c>
    </row>
    <row r="27" spans="1:16" hidden="1" x14ac:dyDescent="0.2">
      <c r="B27" s="15"/>
      <c r="C27" s="18" t="s">
        <v>13</v>
      </c>
      <c r="M27" s="6">
        <v>1.44E-2</v>
      </c>
    </row>
    <row r="28" spans="1:16" hidden="1" x14ac:dyDescent="0.2">
      <c r="B28" s="15"/>
      <c r="C28" s="16" t="s">
        <v>14</v>
      </c>
      <c r="M28" s="6">
        <v>1.44E-2</v>
      </c>
    </row>
    <row r="29" spans="1:16" hidden="1" x14ac:dyDescent="0.2">
      <c r="B29" s="15"/>
      <c r="C29" s="16" t="s">
        <v>15</v>
      </c>
      <c r="M29" s="6">
        <v>1.44E-2</v>
      </c>
    </row>
    <row r="30" spans="1:16" x14ac:dyDescent="0.2">
      <c r="J30" s="53"/>
      <c r="K30" s="54" t="s">
        <v>67</v>
      </c>
      <c r="L30" s="55"/>
      <c r="M30" s="56"/>
      <c r="N30" s="57"/>
    </row>
    <row r="31" spans="1:16" x14ac:dyDescent="0.2">
      <c r="J31" s="64" t="s">
        <v>62</v>
      </c>
      <c r="K31" s="58"/>
      <c r="L31" s="60" t="s">
        <v>68</v>
      </c>
      <c r="M31" s="58"/>
      <c r="N31" s="62">
        <f>E6-K5</f>
        <v>0.22241400000000003</v>
      </c>
    </row>
    <row r="32" spans="1:16" ht="13.5" x14ac:dyDescent="0.25">
      <c r="B32" s="40"/>
      <c r="J32" s="65" t="s">
        <v>63</v>
      </c>
      <c r="K32" s="58"/>
      <c r="L32" s="60" t="s">
        <v>68</v>
      </c>
      <c r="M32" s="58"/>
      <c r="N32" s="62">
        <f>E6-K5</f>
        <v>0.22241400000000003</v>
      </c>
    </row>
    <row r="33" spans="2:14" x14ac:dyDescent="0.2">
      <c r="J33" s="65" t="s">
        <v>64</v>
      </c>
      <c r="K33" s="58"/>
      <c r="L33" s="60" t="s">
        <v>69</v>
      </c>
      <c r="M33" s="58"/>
      <c r="N33" s="62">
        <f>SUM(J5+L5+M5+O5)</f>
        <v>7.1414000000000005E-2</v>
      </c>
    </row>
    <row r="34" spans="2:14" x14ac:dyDescent="0.2">
      <c r="J34" s="65" t="s">
        <v>65</v>
      </c>
      <c r="K34" s="58"/>
      <c r="L34" s="60" t="s">
        <v>70</v>
      </c>
      <c r="M34" s="58"/>
      <c r="N34" s="62">
        <f>SUM(J5+L5+M5+P5)</f>
        <v>6.8914000000000003E-2</v>
      </c>
    </row>
    <row r="35" spans="2:14" x14ac:dyDescent="0.2">
      <c r="J35" s="66" t="s">
        <v>66</v>
      </c>
      <c r="K35" s="59"/>
      <c r="L35" s="61" t="s">
        <v>71</v>
      </c>
      <c r="M35" s="59"/>
      <c r="N35" s="63">
        <f>SUM(J5+L5+M5)</f>
        <v>3.1413999999999997E-2</v>
      </c>
    </row>
    <row r="36" spans="2:14" x14ac:dyDescent="0.2">
      <c r="I36" s="51"/>
    </row>
    <row r="37" spans="2:14" x14ac:dyDescent="0.2">
      <c r="B37" s="4" t="s">
        <v>52</v>
      </c>
      <c r="C37" s="17" t="s">
        <v>72</v>
      </c>
      <c r="H37" s="52"/>
    </row>
    <row r="38" spans="2:14" x14ac:dyDescent="0.2">
      <c r="C38" s="17" t="s">
        <v>75</v>
      </c>
    </row>
  </sheetData>
  <mergeCells count="2">
    <mergeCell ref="A6:A10"/>
    <mergeCell ref="A12:A23"/>
  </mergeCells>
  <printOptions horizontalCentered="1"/>
  <pageMargins left="0.45" right="0.45" top="0.75" bottom="0.75" header="0.3" footer="0.3"/>
  <pageSetup scale="79" orientation="landscape" cellComments="asDisplayed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38"/>
  <sheetViews>
    <sheetView workbookViewId="0">
      <selection activeCell="C39" sqref="C39"/>
    </sheetView>
  </sheetViews>
  <sheetFormatPr defaultColWidth="9" defaultRowHeight="12.75" x14ac:dyDescent="0.2"/>
  <cols>
    <col min="1" max="1" width="3.375" style="3" customWidth="1"/>
    <col min="2" max="2" width="9.125" style="4" customWidth="1"/>
    <col min="3" max="3" width="3.625" style="4" customWidth="1"/>
    <col min="4" max="4" width="11.875" style="4" customWidth="1"/>
    <col min="5" max="5" width="5.875" style="26" customWidth="1"/>
    <col min="6" max="6" width="6.125" style="4" customWidth="1"/>
    <col min="7" max="7" width="8.625" style="4" customWidth="1"/>
    <col min="8" max="9" width="8.375" style="4" customWidth="1"/>
    <col min="10" max="10" width="9.625" style="4" customWidth="1"/>
    <col min="11" max="12" width="9.375" style="4" customWidth="1"/>
    <col min="13" max="13" width="11.125" style="6" customWidth="1"/>
    <col min="14" max="14" width="9.375" style="4" customWidth="1"/>
    <col min="15" max="15" width="11.125" style="4" customWidth="1"/>
    <col min="16" max="16" width="10.125" style="4" customWidth="1"/>
    <col min="17" max="17" width="10.125" style="3" customWidth="1"/>
    <col min="18" max="16384" width="9" style="3"/>
  </cols>
  <sheetData>
    <row r="1" spans="1:19" ht="15.75" x14ac:dyDescent="0.25">
      <c r="B1" s="21" t="s">
        <v>61</v>
      </c>
      <c r="F1" s="5"/>
      <c r="P1" s="7" t="s">
        <v>3</v>
      </c>
    </row>
    <row r="2" spans="1:19" ht="8.4499999999999993" customHeight="1" x14ac:dyDescent="0.2">
      <c r="B2" s="2"/>
      <c r="F2" s="5"/>
      <c r="P2" s="7"/>
    </row>
    <row r="3" spans="1:19" s="8" customFormat="1" x14ac:dyDescent="0.2">
      <c r="B3" s="1"/>
      <c r="C3" s="1"/>
      <c r="D3" s="1"/>
      <c r="E3" s="27" t="s">
        <v>3</v>
      </c>
      <c r="F3" s="1" t="s">
        <v>3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35</v>
      </c>
      <c r="O3" s="1" t="s">
        <v>38</v>
      </c>
      <c r="P3" s="1" t="s">
        <v>39</v>
      </c>
    </row>
    <row r="4" spans="1:19" s="9" customFormat="1" x14ac:dyDescent="0.2">
      <c r="B4" s="19" t="s">
        <v>16</v>
      </c>
      <c r="C4" s="1"/>
      <c r="D4" s="1"/>
      <c r="E4" s="27" t="s">
        <v>19</v>
      </c>
      <c r="F4" s="1" t="s">
        <v>19</v>
      </c>
      <c r="G4" s="1" t="s">
        <v>0</v>
      </c>
      <c r="H4" s="1" t="s">
        <v>1</v>
      </c>
      <c r="I4" s="1" t="s">
        <v>24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2</v>
      </c>
      <c r="O4" s="1" t="s">
        <v>20</v>
      </c>
      <c r="P4" s="1" t="s">
        <v>25</v>
      </c>
    </row>
    <row r="5" spans="1:19" s="8" customFormat="1" ht="13.7" customHeight="1" x14ac:dyDescent="0.2">
      <c r="B5" s="20" t="s">
        <v>17</v>
      </c>
      <c r="C5" s="41" t="s">
        <v>18</v>
      </c>
      <c r="D5" s="1" t="s">
        <v>9</v>
      </c>
      <c r="E5" s="27" t="s">
        <v>4</v>
      </c>
      <c r="F5" s="1" t="s">
        <v>21</v>
      </c>
      <c r="G5" s="36">
        <v>0.16919999999999999</v>
      </c>
      <c r="H5" s="36">
        <v>0.2291</v>
      </c>
      <c r="I5" s="36">
        <v>6.2E-2</v>
      </c>
      <c r="J5" s="36">
        <v>1.4500000000000001E-2</v>
      </c>
      <c r="K5" s="36">
        <v>2.9499999999999999E-3</v>
      </c>
      <c r="L5" s="36">
        <v>5.0000000000000001E-3</v>
      </c>
      <c r="M5" s="1">
        <v>1.1408E-2</v>
      </c>
      <c r="N5" s="25">
        <v>15700</v>
      </c>
      <c r="O5" s="31">
        <v>0.04</v>
      </c>
      <c r="P5" s="1">
        <v>3.7499999999999999E-2</v>
      </c>
    </row>
    <row r="6" spans="1:19" ht="28.7" customHeight="1" x14ac:dyDescent="0.2">
      <c r="A6" s="74" t="s">
        <v>29</v>
      </c>
      <c r="B6" s="10" t="s">
        <v>40</v>
      </c>
      <c r="C6" s="10">
        <v>10</v>
      </c>
      <c r="D6" s="39" t="s">
        <v>43</v>
      </c>
      <c r="E6" s="28">
        <f t="shared" ref="E6:E7" si="0">SUM(G6:M6)</f>
        <v>0.20305800000000002</v>
      </c>
      <c r="F6" s="22">
        <f>+$N$5</f>
        <v>15700</v>
      </c>
      <c r="G6" s="11">
        <f>+$G$5</f>
        <v>0.16919999999999999</v>
      </c>
      <c r="H6" s="11"/>
      <c r="I6" s="11"/>
      <c r="J6" s="11">
        <f>+$J$5</f>
        <v>1.4500000000000001E-2</v>
      </c>
      <c r="K6" s="11">
        <f>+$K$5</f>
        <v>2.9499999999999999E-3</v>
      </c>
      <c r="L6" s="11">
        <f>+$L$5</f>
        <v>5.0000000000000001E-3</v>
      </c>
      <c r="M6" s="12">
        <f>+$M$5</f>
        <v>1.1408E-2</v>
      </c>
      <c r="N6" s="23">
        <f>+$N$5</f>
        <v>15700</v>
      </c>
      <c r="O6" s="23"/>
      <c r="P6" s="11"/>
    </row>
    <row r="7" spans="1:19" ht="25.5" x14ac:dyDescent="0.2">
      <c r="A7" s="74"/>
      <c r="B7" s="10" t="s">
        <v>40</v>
      </c>
      <c r="C7" s="10">
        <v>30</v>
      </c>
      <c r="D7" s="39" t="s">
        <v>44</v>
      </c>
      <c r="E7" s="28">
        <f t="shared" si="0"/>
        <v>0.20305800000000002</v>
      </c>
      <c r="F7" s="22">
        <f>+$N$5</f>
        <v>15700</v>
      </c>
      <c r="G7" s="11">
        <f>+$G$5</f>
        <v>0.16919999999999999</v>
      </c>
      <c r="H7" s="11"/>
      <c r="I7" s="11"/>
      <c r="J7" s="11">
        <f>+$J$5</f>
        <v>1.4500000000000001E-2</v>
      </c>
      <c r="K7" s="11">
        <f>+$K$5</f>
        <v>2.9499999999999999E-3</v>
      </c>
      <c r="L7" s="11">
        <f>+$L$5</f>
        <v>5.0000000000000001E-3</v>
      </c>
      <c r="M7" s="12">
        <f>+$M$5</f>
        <v>1.1408E-2</v>
      </c>
      <c r="N7" s="23">
        <f>+$N$5</f>
        <v>15700</v>
      </c>
      <c r="O7" s="23"/>
      <c r="P7" s="11"/>
      <c r="Q7" s="37"/>
    </row>
    <row r="8" spans="1:19" x14ac:dyDescent="0.2">
      <c r="A8" s="74"/>
      <c r="B8" s="10"/>
      <c r="C8" s="10">
        <v>30</v>
      </c>
      <c r="D8" s="10" t="s">
        <v>45</v>
      </c>
      <c r="E8" s="28">
        <f t="shared" ref="E8" si="1">SUM(G8:M8)</f>
        <v>0.20305800000000002</v>
      </c>
      <c r="F8" s="22">
        <f>+$N$5</f>
        <v>15700</v>
      </c>
      <c r="G8" s="11">
        <f>+$G$5</f>
        <v>0.16919999999999999</v>
      </c>
      <c r="H8" s="11"/>
      <c r="I8" s="11"/>
      <c r="J8" s="11">
        <f>+$J$5</f>
        <v>1.4500000000000001E-2</v>
      </c>
      <c r="K8" s="11">
        <f>+$K$5</f>
        <v>2.9499999999999999E-3</v>
      </c>
      <c r="L8" s="11">
        <f>+$L$5</f>
        <v>5.0000000000000001E-3</v>
      </c>
      <c r="M8" s="12">
        <f>+$M$5</f>
        <v>1.1408E-2</v>
      </c>
      <c r="N8" s="23">
        <f>+$N$5</f>
        <v>15700</v>
      </c>
      <c r="O8" s="23"/>
      <c r="P8" s="11"/>
      <c r="Q8" s="37"/>
    </row>
    <row r="9" spans="1:19" ht="25.5" x14ac:dyDescent="0.2">
      <c r="A9" s="74"/>
      <c r="B9" s="10" t="s">
        <v>28</v>
      </c>
      <c r="C9" s="10">
        <v>10</v>
      </c>
      <c r="D9" s="39" t="s">
        <v>46</v>
      </c>
      <c r="E9" s="28">
        <f>SUM(G9:P9)</f>
        <v>0.115508</v>
      </c>
      <c r="F9" s="23"/>
      <c r="G9" s="11">
        <f>(G5*0.5)-O9-P9</f>
        <v>6.4600000000000005E-2</v>
      </c>
      <c r="H9" s="11"/>
      <c r="I9" s="11"/>
      <c r="J9" s="11">
        <f>+$J$5</f>
        <v>1.4500000000000001E-2</v>
      </c>
      <c r="K9" s="11"/>
      <c r="L9" s="11">
        <f>+$L$5</f>
        <v>5.0000000000000001E-3</v>
      </c>
      <c r="M9" s="12">
        <f>+$M$5</f>
        <v>1.1408E-2</v>
      </c>
      <c r="N9" s="23"/>
      <c r="O9" s="32">
        <v>0.01</v>
      </c>
      <c r="P9" s="32">
        <v>0.01</v>
      </c>
    </row>
    <row r="10" spans="1:19" ht="25.5" x14ac:dyDescent="0.2">
      <c r="A10" s="74"/>
      <c r="B10" s="10" t="s">
        <v>10</v>
      </c>
      <c r="C10" s="10">
        <v>30</v>
      </c>
      <c r="D10" s="39" t="s">
        <v>47</v>
      </c>
      <c r="E10" s="28">
        <f t="shared" ref="E10" si="2">SUM(G10:P10)</f>
        <v>0.115508</v>
      </c>
      <c r="F10" s="23"/>
      <c r="G10" s="11">
        <f>(G5*0.5)-O10-P10</f>
        <v>6.4600000000000005E-2</v>
      </c>
      <c r="H10" s="11"/>
      <c r="I10" s="11"/>
      <c r="J10" s="11">
        <f>+$J$5</f>
        <v>1.4500000000000001E-2</v>
      </c>
      <c r="K10" s="11"/>
      <c r="L10" s="11">
        <f>+$L$5</f>
        <v>5.0000000000000001E-3</v>
      </c>
      <c r="M10" s="12">
        <f>+$M$5</f>
        <v>1.1408E-2</v>
      </c>
      <c r="N10" s="23"/>
      <c r="O10" s="32">
        <v>0.01</v>
      </c>
      <c r="P10" s="32">
        <v>0.01</v>
      </c>
      <c r="R10" s="37"/>
      <c r="S10" s="37"/>
    </row>
    <row r="11" spans="1:19" ht="28.35" customHeight="1" x14ac:dyDescent="0.2">
      <c r="C11" s="42"/>
      <c r="D11" s="42"/>
      <c r="E11" s="43"/>
      <c r="F11" s="46"/>
      <c r="G11" s="44"/>
      <c r="H11" s="44"/>
      <c r="I11" s="44"/>
      <c r="J11" s="44"/>
      <c r="K11" s="44"/>
      <c r="L11" s="44"/>
      <c r="M11" s="47"/>
      <c r="N11" s="46"/>
      <c r="O11" s="45"/>
      <c r="P11" s="44"/>
      <c r="Q11" s="37"/>
    </row>
    <row r="12" spans="1:19" ht="27" customHeight="1" x14ac:dyDescent="0.2">
      <c r="A12" s="75" t="s">
        <v>30</v>
      </c>
      <c r="B12" s="39" t="s">
        <v>41</v>
      </c>
      <c r="C12" s="13">
        <v>20</v>
      </c>
      <c r="D12" s="38">
        <v>2110</v>
      </c>
      <c r="E12" s="29">
        <f t="shared" ref="E12:E18" si="3">SUM(G12:M12)</f>
        <v>0.32495800000000002</v>
      </c>
      <c r="F12" s="22">
        <f>+$N$5</f>
        <v>15700</v>
      </c>
      <c r="G12" s="14"/>
      <c r="H12" s="34">
        <f>+$H$5</f>
        <v>0.2291</v>
      </c>
      <c r="I12" s="14">
        <f t="shared" ref="I12:I20" si="4">+$I$5</f>
        <v>6.2E-2</v>
      </c>
      <c r="J12" s="11">
        <f t="shared" ref="J12:J20" si="5">+$J$5</f>
        <v>1.4500000000000001E-2</v>
      </c>
      <c r="K12" s="11">
        <f t="shared" ref="K12:K18" si="6">+$K$5</f>
        <v>2.9499999999999999E-3</v>
      </c>
      <c r="L12" s="11">
        <f t="shared" ref="L12:L20" si="7">+$L$5</f>
        <v>5.0000000000000001E-3</v>
      </c>
      <c r="M12" s="12">
        <f t="shared" ref="M12:M23" si="8">+$M$5</f>
        <v>1.1408E-2</v>
      </c>
      <c r="N12" s="23">
        <f>+$N$5</f>
        <v>15700</v>
      </c>
      <c r="O12" s="33"/>
      <c r="P12" s="14"/>
    </row>
    <row r="13" spans="1:19" x14ac:dyDescent="0.2">
      <c r="A13" s="75"/>
      <c r="B13" s="10" t="s">
        <v>23</v>
      </c>
      <c r="C13" s="10">
        <v>20</v>
      </c>
      <c r="D13" s="50">
        <v>2130</v>
      </c>
      <c r="E13" s="28">
        <f t="shared" si="3"/>
        <v>0.32495800000000002</v>
      </c>
      <c r="F13" s="22">
        <f>+$N$5</f>
        <v>15700</v>
      </c>
      <c r="G13" s="11"/>
      <c r="H13" s="34">
        <f>+$H$5</f>
        <v>0.2291</v>
      </c>
      <c r="I13" s="14">
        <f t="shared" si="4"/>
        <v>6.2E-2</v>
      </c>
      <c r="J13" s="11">
        <f t="shared" si="5"/>
        <v>1.4500000000000001E-2</v>
      </c>
      <c r="K13" s="11">
        <f t="shared" si="6"/>
        <v>2.9499999999999999E-3</v>
      </c>
      <c r="L13" s="11">
        <f t="shared" si="7"/>
        <v>5.0000000000000001E-3</v>
      </c>
      <c r="M13" s="12">
        <f t="shared" si="8"/>
        <v>1.1408E-2</v>
      </c>
      <c r="N13" s="23">
        <f>+$N$5</f>
        <v>15700</v>
      </c>
      <c r="O13" s="32"/>
      <c r="P13" s="11"/>
    </row>
    <row r="14" spans="1:19" x14ac:dyDescent="0.2">
      <c r="A14" s="75"/>
      <c r="B14" s="10" t="s">
        <v>22</v>
      </c>
      <c r="C14" s="10">
        <v>20</v>
      </c>
      <c r="D14" s="50">
        <v>2130</v>
      </c>
      <c r="E14" s="28">
        <f t="shared" si="3"/>
        <v>9.5857999999999999E-2</v>
      </c>
      <c r="F14" s="24"/>
      <c r="G14" s="11"/>
      <c r="H14" s="35"/>
      <c r="I14" s="14">
        <f t="shared" si="4"/>
        <v>6.2E-2</v>
      </c>
      <c r="J14" s="11">
        <f t="shared" si="5"/>
        <v>1.4500000000000001E-2</v>
      </c>
      <c r="K14" s="11">
        <f t="shared" si="6"/>
        <v>2.9499999999999999E-3</v>
      </c>
      <c r="L14" s="11">
        <f t="shared" si="7"/>
        <v>5.0000000000000001E-3</v>
      </c>
      <c r="M14" s="12">
        <f t="shared" si="8"/>
        <v>1.1408E-2</v>
      </c>
      <c r="N14" s="24"/>
      <c r="O14" s="33"/>
      <c r="P14" s="11"/>
    </row>
    <row r="15" spans="1:19" x14ac:dyDescent="0.2">
      <c r="A15" s="75"/>
      <c r="B15" s="10"/>
      <c r="C15" s="10">
        <v>20</v>
      </c>
      <c r="D15" s="50" t="s">
        <v>48</v>
      </c>
      <c r="E15" s="29">
        <f t="shared" ref="E15" si="9">SUM(G15:M15)</f>
        <v>0.32495800000000002</v>
      </c>
      <c r="F15" s="22">
        <f>+$N$5</f>
        <v>15700</v>
      </c>
      <c r="G15" s="14"/>
      <c r="H15" s="34">
        <f>+$H$5</f>
        <v>0.2291</v>
      </c>
      <c r="I15" s="14">
        <f t="shared" si="4"/>
        <v>6.2E-2</v>
      </c>
      <c r="J15" s="11">
        <f t="shared" si="5"/>
        <v>1.4500000000000001E-2</v>
      </c>
      <c r="K15" s="11">
        <f t="shared" si="6"/>
        <v>2.9499999999999999E-3</v>
      </c>
      <c r="L15" s="11">
        <f t="shared" si="7"/>
        <v>5.0000000000000001E-3</v>
      </c>
      <c r="M15" s="12">
        <f t="shared" si="8"/>
        <v>1.1408E-2</v>
      </c>
      <c r="N15" s="23">
        <f>+$N$5</f>
        <v>15700</v>
      </c>
      <c r="O15" s="33"/>
      <c r="P15" s="11"/>
    </row>
    <row r="16" spans="1:19" x14ac:dyDescent="0.2">
      <c r="A16" s="75"/>
      <c r="B16" s="10"/>
      <c r="C16" s="10">
        <v>10</v>
      </c>
      <c r="D16" s="10">
        <v>2210</v>
      </c>
      <c r="E16" s="28">
        <f t="shared" si="3"/>
        <v>0.32495800000000002</v>
      </c>
      <c r="F16" s="22">
        <f t="shared" ref="F16:F17" si="10">+$N$5</f>
        <v>15700</v>
      </c>
      <c r="G16" s="11"/>
      <c r="H16" s="34">
        <f>+$H$5</f>
        <v>0.2291</v>
      </c>
      <c r="I16" s="14">
        <f t="shared" si="4"/>
        <v>6.2E-2</v>
      </c>
      <c r="J16" s="11">
        <f t="shared" si="5"/>
        <v>1.4500000000000001E-2</v>
      </c>
      <c r="K16" s="11">
        <f t="shared" si="6"/>
        <v>2.9499999999999999E-3</v>
      </c>
      <c r="L16" s="11">
        <f t="shared" si="7"/>
        <v>5.0000000000000001E-3</v>
      </c>
      <c r="M16" s="12">
        <f t="shared" si="8"/>
        <v>1.1408E-2</v>
      </c>
      <c r="N16" s="23">
        <f t="shared" ref="N16:N17" si="11">+$N$5</f>
        <v>15700</v>
      </c>
      <c r="O16" s="32"/>
      <c r="P16" s="11"/>
    </row>
    <row r="17" spans="1:16" x14ac:dyDescent="0.2">
      <c r="A17" s="75"/>
      <c r="B17" s="10" t="s">
        <v>23</v>
      </c>
      <c r="C17" s="10">
        <v>10</v>
      </c>
      <c r="D17" s="10">
        <v>2230</v>
      </c>
      <c r="E17" s="28">
        <f t="shared" si="3"/>
        <v>0.32495800000000002</v>
      </c>
      <c r="F17" s="22">
        <f t="shared" si="10"/>
        <v>15700</v>
      </c>
      <c r="G17" s="11"/>
      <c r="H17" s="34">
        <f>+$H$5</f>
        <v>0.2291</v>
      </c>
      <c r="I17" s="14">
        <f t="shared" si="4"/>
        <v>6.2E-2</v>
      </c>
      <c r="J17" s="11">
        <f t="shared" si="5"/>
        <v>1.4500000000000001E-2</v>
      </c>
      <c r="K17" s="11">
        <f t="shared" si="6"/>
        <v>2.9499999999999999E-3</v>
      </c>
      <c r="L17" s="11">
        <f t="shared" si="7"/>
        <v>5.0000000000000001E-3</v>
      </c>
      <c r="M17" s="12">
        <f t="shared" si="8"/>
        <v>1.1408E-2</v>
      </c>
      <c r="N17" s="23">
        <f t="shared" si="11"/>
        <v>15700</v>
      </c>
      <c r="O17" s="32"/>
      <c r="P17" s="11"/>
    </row>
    <row r="18" spans="1:16" x14ac:dyDescent="0.2">
      <c r="A18" s="75"/>
      <c r="B18" s="10" t="s">
        <v>22</v>
      </c>
      <c r="C18" s="10">
        <v>10</v>
      </c>
      <c r="D18" s="10">
        <v>2230</v>
      </c>
      <c r="E18" s="28">
        <f t="shared" si="3"/>
        <v>9.5857999999999999E-2</v>
      </c>
      <c r="F18" s="22"/>
      <c r="G18" s="11"/>
      <c r="H18" s="34"/>
      <c r="I18" s="14">
        <f t="shared" si="4"/>
        <v>6.2E-2</v>
      </c>
      <c r="J18" s="11">
        <f t="shared" si="5"/>
        <v>1.4500000000000001E-2</v>
      </c>
      <c r="K18" s="11">
        <f t="shared" si="6"/>
        <v>2.9499999999999999E-3</v>
      </c>
      <c r="L18" s="11">
        <f t="shared" si="7"/>
        <v>5.0000000000000001E-3</v>
      </c>
      <c r="M18" s="12">
        <f t="shared" si="8"/>
        <v>1.1408E-2</v>
      </c>
      <c r="N18" s="23"/>
      <c r="O18" s="32"/>
      <c r="P18" s="11"/>
    </row>
    <row r="19" spans="1:16" ht="38.25" x14ac:dyDescent="0.2">
      <c r="A19" s="75"/>
      <c r="B19" s="10" t="s">
        <v>26</v>
      </c>
      <c r="C19" s="10">
        <v>20</v>
      </c>
      <c r="D19" s="39" t="s">
        <v>49</v>
      </c>
      <c r="E19" s="28">
        <f>SUM(G19:P19)</f>
        <v>9.2908000000000004E-2</v>
      </c>
      <c r="F19" s="23"/>
      <c r="G19" s="11"/>
      <c r="H19" s="11"/>
      <c r="I19" s="14">
        <f t="shared" si="4"/>
        <v>6.2E-2</v>
      </c>
      <c r="J19" s="11">
        <f t="shared" si="5"/>
        <v>1.4500000000000001E-2</v>
      </c>
      <c r="K19" s="11"/>
      <c r="L19" s="11">
        <f t="shared" si="7"/>
        <v>5.0000000000000001E-3</v>
      </c>
      <c r="M19" s="12">
        <f t="shared" si="8"/>
        <v>1.1408E-2</v>
      </c>
      <c r="N19" s="23"/>
      <c r="O19" s="32"/>
      <c r="P19" s="11"/>
    </row>
    <row r="20" spans="1:16" ht="38.25" x14ac:dyDescent="0.2">
      <c r="A20" s="75"/>
      <c r="B20" s="10" t="s">
        <v>27</v>
      </c>
      <c r="C20" s="10">
        <v>20</v>
      </c>
      <c r="D20" s="39" t="s">
        <v>49</v>
      </c>
      <c r="E20" s="28">
        <f>SUM(G20:P20)</f>
        <v>0.32200800000000002</v>
      </c>
      <c r="F20" s="23"/>
      <c r="G20" s="11"/>
      <c r="H20" s="34">
        <f>+$H$5</f>
        <v>0.2291</v>
      </c>
      <c r="I20" s="14">
        <f t="shared" si="4"/>
        <v>6.2E-2</v>
      </c>
      <c r="J20" s="11">
        <f t="shared" si="5"/>
        <v>1.4500000000000001E-2</v>
      </c>
      <c r="K20" s="11"/>
      <c r="L20" s="11">
        <f t="shared" si="7"/>
        <v>5.0000000000000001E-3</v>
      </c>
      <c r="M20" s="12">
        <f t="shared" si="8"/>
        <v>1.1408E-2</v>
      </c>
      <c r="N20" s="23"/>
      <c r="O20" s="32"/>
      <c r="P20" s="11"/>
    </row>
    <row r="21" spans="1:16" x14ac:dyDescent="0.2">
      <c r="A21" s="75"/>
      <c r="B21" s="10"/>
      <c r="C21" s="10">
        <v>20</v>
      </c>
      <c r="D21" s="50" t="s">
        <v>50</v>
      </c>
      <c r="E21" s="28">
        <f t="shared" ref="E21:E22" si="12">SUM(G21:P21)</f>
        <v>1.1408E-2</v>
      </c>
      <c r="F21" s="23"/>
      <c r="G21" s="11"/>
      <c r="H21" s="11"/>
      <c r="I21" s="11"/>
      <c r="J21" s="14"/>
      <c r="K21" s="11"/>
      <c r="L21" s="11" t="s">
        <v>3</v>
      </c>
      <c r="M21" s="12">
        <f t="shared" si="8"/>
        <v>1.1408E-2</v>
      </c>
      <c r="N21" s="23"/>
      <c r="O21" s="32"/>
      <c r="P21" s="11"/>
    </row>
    <row r="22" spans="1:16" ht="25.5" x14ac:dyDescent="0.2">
      <c r="A22" s="75"/>
      <c r="B22" s="10" t="s">
        <v>26</v>
      </c>
      <c r="C22" s="10">
        <v>10</v>
      </c>
      <c r="D22" s="39" t="s">
        <v>51</v>
      </c>
      <c r="E22" s="28">
        <f t="shared" si="12"/>
        <v>9.2908000000000004E-2</v>
      </c>
      <c r="F22" s="23"/>
      <c r="G22" s="11"/>
      <c r="H22" s="11"/>
      <c r="I22" s="14">
        <f t="shared" ref="I22:I23" si="13">+$I$5</f>
        <v>6.2E-2</v>
      </c>
      <c r="J22" s="11">
        <f t="shared" ref="J22:J23" si="14">+$J$5</f>
        <v>1.4500000000000001E-2</v>
      </c>
      <c r="K22" s="11"/>
      <c r="L22" s="11">
        <f t="shared" ref="L22:L23" si="15">+$L$5</f>
        <v>5.0000000000000001E-3</v>
      </c>
      <c r="M22" s="12">
        <f t="shared" si="8"/>
        <v>1.1408E-2</v>
      </c>
      <c r="N22" s="23"/>
      <c r="O22" s="32"/>
      <c r="P22" s="11"/>
    </row>
    <row r="23" spans="1:16" ht="25.5" x14ac:dyDescent="0.2">
      <c r="A23" s="75"/>
      <c r="B23" s="10" t="s">
        <v>27</v>
      </c>
      <c r="C23" s="10">
        <v>10</v>
      </c>
      <c r="D23" s="39" t="s">
        <v>51</v>
      </c>
      <c r="E23" s="28">
        <f>SUM(G23:P23)</f>
        <v>0.32200800000000002</v>
      </c>
      <c r="F23" s="23"/>
      <c r="G23" s="11"/>
      <c r="H23" s="34">
        <f t="shared" ref="H23" si="16">+$H$5</f>
        <v>0.2291</v>
      </c>
      <c r="I23" s="14">
        <f t="shared" si="13"/>
        <v>6.2E-2</v>
      </c>
      <c r="J23" s="11">
        <f t="shared" si="14"/>
        <v>1.4500000000000001E-2</v>
      </c>
      <c r="K23" s="11"/>
      <c r="L23" s="11">
        <f t="shared" si="15"/>
        <v>5.0000000000000001E-3</v>
      </c>
      <c r="M23" s="12">
        <f t="shared" si="8"/>
        <v>1.1408E-2</v>
      </c>
      <c r="N23" s="23"/>
      <c r="O23" s="32"/>
      <c r="P23" s="11"/>
    </row>
    <row r="25" spans="1:16" s="17" customFormat="1" hidden="1" x14ac:dyDescent="0.2">
      <c r="B25" s="15"/>
      <c r="C25" s="16" t="s">
        <v>11</v>
      </c>
      <c r="E25" s="30"/>
      <c r="M25" s="6">
        <v>1.44E-2</v>
      </c>
    </row>
    <row r="26" spans="1:16" hidden="1" x14ac:dyDescent="0.2">
      <c r="B26" s="15"/>
      <c r="C26" s="16" t="s">
        <v>12</v>
      </c>
      <c r="M26" s="6">
        <v>1.44E-2</v>
      </c>
    </row>
    <row r="27" spans="1:16" hidden="1" x14ac:dyDescent="0.2">
      <c r="B27" s="15"/>
      <c r="C27" s="18" t="s">
        <v>13</v>
      </c>
      <c r="M27" s="6">
        <v>1.44E-2</v>
      </c>
    </row>
    <row r="28" spans="1:16" hidden="1" x14ac:dyDescent="0.2">
      <c r="B28" s="15"/>
      <c r="C28" s="16" t="s">
        <v>14</v>
      </c>
      <c r="M28" s="6">
        <v>1.44E-2</v>
      </c>
    </row>
    <row r="29" spans="1:16" hidden="1" x14ac:dyDescent="0.2">
      <c r="B29" s="15"/>
      <c r="C29" s="16" t="s">
        <v>15</v>
      </c>
      <c r="M29" s="6">
        <v>1.44E-2</v>
      </c>
    </row>
    <row r="30" spans="1:16" x14ac:dyDescent="0.2">
      <c r="J30" s="53"/>
      <c r="K30" s="54" t="s">
        <v>67</v>
      </c>
      <c r="L30" s="55"/>
      <c r="M30" s="56"/>
      <c r="N30" s="57"/>
    </row>
    <row r="31" spans="1:16" x14ac:dyDescent="0.2">
      <c r="J31" s="64" t="s">
        <v>62</v>
      </c>
      <c r="K31" s="58"/>
      <c r="L31" s="60" t="s">
        <v>68</v>
      </c>
      <c r="M31" s="58"/>
      <c r="N31" s="62">
        <f>E6-K5</f>
        <v>0.20010800000000001</v>
      </c>
    </row>
    <row r="32" spans="1:16" ht="13.5" x14ac:dyDescent="0.25">
      <c r="B32" s="40"/>
      <c r="J32" s="65" t="s">
        <v>63</v>
      </c>
      <c r="K32" s="58"/>
      <c r="L32" s="60" t="s">
        <v>68</v>
      </c>
      <c r="M32" s="58"/>
      <c r="N32" s="62">
        <f>E6-K5</f>
        <v>0.20010800000000001</v>
      </c>
    </row>
    <row r="33" spans="2:14" x14ac:dyDescent="0.2">
      <c r="J33" s="65" t="s">
        <v>64</v>
      </c>
      <c r="K33" s="58"/>
      <c r="L33" s="60" t="s">
        <v>69</v>
      </c>
      <c r="M33" s="58"/>
      <c r="N33" s="62">
        <f>SUM(J5+L5+M5+O5)</f>
        <v>7.0907999999999999E-2</v>
      </c>
    </row>
    <row r="34" spans="2:14" x14ac:dyDescent="0.2">
      <c r="J34" s="65" t="s">
        <v>65</v>
      </c>
      <c r="K34" s="58"/>
      <c r="L34" s="60" t="s">
        <v>70</v>
      </c>
      <c r="M34" s="58"/>
      <c r="N34" s="62">
        <f>SUM(J5+L5+M5+P5)</f>
        <v>6.8407999999999997E-2</v>
      </c>
    </row>
    <row r="35" spans="2:14" x14ac:dyDescent="0.2">
      <c r="J35" s="66" t="s">
        <v>66</v>
      </c>
      <c r="K35" s="59"/>
      <c r="L35" s="61" t="s">
        <v>71</v>
      </c>
      <c r="M35" s="59"/>
      <c r="N35" s="63">
        <f>SUM(J5+L5+M5)</f>
        <v>3.0907999999999998E-2</v>
      </c>
    </row>
    <row r="36" spans="2:14" x14ac:dyDescent="0.2">
      <c r="I36" s="51"/>
    </row>
    <row r="37" spans="2:14" x14ac:dyDescent="0.2">
      <c r="B37" s="4" t="s">
        <v>52</v>
      </c>
      <c r="C37" s="17" t="s">
        <v>72</v>
      </c>
      <c r="H37" s="52"/>
    </row>
    <row r="38" spans="2:14" x14ac:dyDescent="0.2">
      <c r="C38" s="17" t="s">
        <v>73</v>
      </c>
    </row>
  </sheetData>
  <mergeCells count="2">
    <mergeCell ref="A6:A10"/>
    <mergeCell ref="A12:A23"/>
  </mergeCells>
  <printOptions horizontalCentered="1"/>
  <pageMargins left="0.45" right="0.45" top="0.75" bottom="0.75" header="0.3" footer="0.3"/>
  <pageSetup scale="79" orientation="landscape" cellComments="asDisplayed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38"/>
  <sheetViews>
    <sheetView topLeftCell="A30" workbookViewId="0">
      <selection activeCell="H11" sqref="H11"/>
    </sheetView>
  </sheetViews>
  <sheetFormatPr defaultColWidth="9" defaultRowHeight="12.75" x14ac:dyDescent="0.2"/>
  <cols>
    <col min="1" max="1" width="3.375" style="3" customWidth="1"/>
    <col min="2" max="2" width="9.125" style="4" customWidth="1"/>
    <col min="3" max="3" width="3.625" style="4" customWidth="1"/>
    <col min="4" max="4" width="11.875" style="4" customWidth="1"/>
    <col min="5" max="5" width="5.875" style="26" customWidth="1"/>
    <col min="6" max="6" width="6.125" style="4" customWidth="1"/>
    <col min="7" max="7" width="8.625" style="4" customWidth="1"/>
    <col min="8" max="9" width="8.375" style="4" customWidth="1"/>
    <col min="10" max="10" width="9.625" style="4" customWidth="1"/>
    <col min="11" max="12" width="9.375" style="4" customWidth="1"/>
    <col min="13" max="13" width="11.125" style="6" customWidth="1"/>
    <col min="14" max="14" width="9.375" style="4" customWidth="1"/>
    <col min="15" max="15" width="11.125" style="4" customWidth="1"/>
    <col min="16" max="16" width="10.125" style="4" customWidth="1"/>
    <col min="17" max="17" width="10.125" style="3" customWidth="1"/>
    <col min="18" max="16384" width="9" style="3"/>
  </cols>
  <sheetData>
    <row r="1" spans="1:19" ht="15.75" x14ac:dyDescent="0.25">
      <c r="B1" s="21" t="s">
        <v>59</v>
      </c>
      <c r="F1" s="5"/>
      <c r="P1" s="7" t="s">
        <v>3</v>
      </c>
    </row>
    <row r="2" spans="1:19" ht="8.4499999999999993" customHeight="1" x14ac:dyDescent="0.2">
      <c r="B2" s="2"/>
      <c r="F2" s="5"/>
      <c r="P2" s="7"/>
    </row>
    <row r="3" spans="1:19" s="8" customFormat="1" x14ac:dyDescent="0.2">
      <c r="B3" s="1"/>
      <c r="C3" s="1"/>
      <c r="D3" s="1"/>
      <c r="E3" s="27" t="s">
        <v>3</v>
      </c>
      <c r="F3" s="1" t="s">
        <v>3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35</v>
      </c>
      <c r="O3" s="1" t="s">
        <v>38</v>
      </c>
      <c r="P3" s="1" t="s">
        <v>39</v>
      </c>
    </row>
    <row r="4" spans="1:19" s="9" customFormat="1" x14ac:dyDescent="0.2">
      <c r="B4" s="19" t="s">
        <v>16</v>
      </c>
      <c r="C4" s="1"/>
      <c r="D4" s="1"/>
      <c r="E4" s="27" t="s">
        <v>19</v>
      </c>
      <c r="F4" s="1" t="s">
        <v>19</v>
      </c>
      <c r="G4" s="1" t="s">
        <v>0</v>
      </c>
      <c r="H4" s="1" t="s">
        <v>1</v>
      </c>
      <c r="I4" s="1" t="s">
        <v>24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2</v>
      </c>
      <c r="O4" s="1" t="s">
        <v>20</v>
      </c>
      <c r="P4" s="1" t="s">
        <v>25</v>
      </c>
    </row>
    <row r="5" spans="1:19" s="8" customFormat="1" ht="13.7" customHeight="1" x14ac:dyDescent="0.2">
      <c r="B5" s="20" t="s">
        <v>17</v>
      </c>
      <c r="C5" s="41" t="s">
        <v>18</v>
      </c>
      <c r="D5" s="1" t="s">
        <v>9</v>
      </c>
      <c r="E5" s="27" t="s">
        <v>4</v>
      </c>
      <c r="F5" s="1" t="s">
        <v>21</v>
      </c>
      <c r="G5" s="1">
        <v>0.1615</v>
      </c>
      <c r="H5" s="36">
        <v>0.20699999999999999</v>
      </c>
      <c r="I5" s="1">
        <v>6.2E-2</v>
      </c>
      <c r="J5" s="1">
        <v>1.4500000000000001E-2</v>
      </c>
      <c r="K5" s="1">
        <v>2.9499999999999999E-3</v>
      </c>
      <c r="L5" s="1">
        <v>5.0000000000000001E-4</v>
      </c>
      <c r="M5" s="1">
        <v>1.1376000000000001E-2</v>
      </c>
      <c r="N5" s="25">
        <v>15700</v>
      </c>
      <c r="O5" s="31">
        <v>0.04</v>
      </c>
      <c r="P5" s="1">
        <v>3.7499999999999999E-2</v>
      </c>
    </row>
    <row r="6" spans="1:19" ht="28.7" customHeight="1" x14ac:dyDescent="0.2">
      <c r="A6" s="74" t="s">
        <v>29</v>
      </c>
      <c r="B6" s="10" t="s">
        <v>40</v>
      </c>
      <c r="C6" s="10">
        <v>10</v>
      </c>
      <c r="D6" s="39" t="s">
        <v>43</v>
      </c>
      <c r="E6" s="28">
        <f t="shared" ref="E6:E7" si="0">SUM(G6:M6)</f>
        <v>0.19082600000000002</v>
      </c>
      <c r="F6" s="22">
        <f>+$N$5</f>
        <v>15700</v>
      </c>
      <c r="G6" s="11">
        <f>+$G$5</f>
        <v>0.1615</v>
      </c>
      <c r="H6" s="11"/>
      <c r="I6" s="11"/>
      <c r="J6" s="11">
        <f>+$J$5</f>
        <v>1.4500000000000001E-2</v>
      </c>
      <c r="K6" s="11">
        <f>+$K$5</f>
        <v>2.9499999999999999E-3</v>
      </c>
      <c r="L6" s="11">
        <f>+$L$5</f>
        <v>5.0000000000000001E-4</v>
      </c>
      <c r="M6" s="12">
        <f>+$M$5</f>
        <v>1.1376000000000001E-2</v>
      </c>
      <c r="N6" s="23">
        <f>+$N$5</f>
        <v>15700</v>
      </c>
      <c r="O6" s="23"/>
      <c r="P6" s="11"/>
    </row>
    <row r="7" spans="1:19" ht="25.5" x14ac:dyDescent="0.2">
      <c r="A7" s="74"/>
      <c r="B7" s="10" t="s">
        <v>40</v>
      </c>
      <c r="C7" s="10">
        <v>30</v>
      </c>
      <c r="D7" s="39" t="s">
        <v>44</v>
      </c>
      <c r="E7" s="28">
        <f t="shared" si="0"/>
        <v>0.19082600000000002</v>
      </c>
      <c r="F7" s="22">
        <f>+$N$5</f>
        <v>15700</v>
      </c>
      <c r="G7" s="11">
        <f>+$G$5</f>
        <v>0.1615</v>
      </c>
      <c r="H7" s="11"/>
      <c r="I7" s="11"/>
      <c r="J7" s="11">
        <f>+$J$5</f>
        <v>1.4500000000000001E-2</v>
      </c>
      <c r="K7" s="11">
        <f>+$K$5</f>
        <v>2.9499999999999999E-3</v>
      </c>
      <c r="L7" s="11">
        <f>+$L$5</f>
        <v>5.0000000000000001E-4</v>
      </c>
      <c r="M7" s="12">
        <f>+$M$5</f>
        <v>1.1376000000000001E-2</v>
      </c>
      <c r="N7" s="23">
        <f>+$N$5</f>
        <v>15700</v>
      </c>
      <c r="O7" s="23"/>
      <c r="P7" s="11"/>
      <c r="Q7" s="37"/>
    </row>
    <row r="8" spans="1:19" x14ac:dyDescent="0.2">
      <c r="A8" s="74"/>
      <c r="B8" s="10"/>
      <c r="C8" s="10">
        <v>30</v>
      </c>
      <c r="D8" s="10" t="s">
        <v>45</v>
      </c>
      <c r="E8" s="28">
        <f t="shared" ref="E8" si="1">SUM(G8:M8)</f>
        <v>0.19082600000000002</v>
      </c>
      <c r="F8" s="22">
        <f>+$N$5</f>
        <v>15700</v>
      </c>
      <c r="G8" s="11">
        <f>+$G$5</f>
        <v>0.1615</v>
      </c>
      <c r="H8" s="11"/>
      <c r="I8" s="11"/>
      <c r="J8" s="11">
        <f>+$J$5</f>
        <v>1.4500000000000001E-2</v>
      </c>
      <c r="K8" s="11">
        <f>+$K$5</f>
        <v>2.9499999999999999E-3</v>
      </c>
      <c r="L8" s="11">
        <f>+$L$5</f>
        <v>5.0000000000000001E-4</v>
      </c>
      <c r="M8" s="12">
        <f>+$M$5</f>
        <v>1.1376000000000001E-2</v>
      </c>
      <c r="N8" s="23">
        <f>+$N$5</f>
        <v>15700</v>
      </c>
      <c r="O8" s="23"/>
      <c r="P8" s="11"/>
      <c r="Q8" s="37"/>
    </row>
    <row r="9" spans="1:19" ht="25.5" x14ac:dyDescent="0.2">
      <c r="A9" s="74"/>
      <c r="B9" s="10" t="s">
        <v>28</v>
      </c>
      <c r="C9" s="10">
        <v>10</v>
      </c>
      <c r="D9" s="39" t="s">
        <v>46</v>
      </c>
      <c r="E9" s="28">
        <f>SUM(G9:P9)</f>
        <v>0.107126</v>
      </c>
      <c r="F9" s="23"/>
      <c r="G9" s="11">
        <f>(G5*0.5)-O9-P9</f>
        <v>6.0750000000000005E-2</v>
      </c>
      <c r="H9" s="11"/>
      <c r="I9" s="11"/>
      <c r="J9" s="11">
        <f>+$J$5</f>
        <v>1.4500000000000001E-2</v>
      </c>
      <c r="K9" s="11"/>
      <c r="L9" s="11">
        <f>+$L$5</f>
        <v>5.0000000000000001E-4</v>
      </c>
      <c r="M9" s="12">
        <f>+$M$5</f>
        <v>1.1376000000000001E-2</v>
      </c>
      <c r="N9" s="23"/>
      <c r="O9" s="32">
        <v>0.01</v>
      </c>
      <c r="P9" s="32">
        <v>0.01</v>
      </c>
    </row>
    <row r="10" spans="1:19" ht="25.5" x14ac:dyDescent="0.2">
      <c r="A10" s="74"/>
      <c r="B10" s="10" t="s">
        <v>10</v>
      </c>
      <c r="C10" s="10">
        <v>30</v>
      </c>
      <c r="D10" s="39" t="s">
        <v>47</v>
      </c>
      <c r="E10" s="28">
        <f t="shared" ref="E10" si="2">SUM(G10:P10)</f>
        <v>0.107126</v>
      </c>
      <c r="F10" s="23"/>
      <c r="G10" s="11">
        <f>(G5*0.5)-O10-P10</f>
        <v>6.0750000000000005E-2</v>
      </c>
      <c r="H10" s="11"/>
      <c r="I10" s="11"/>
      <c r="J10" s="11">
        <f>+$J$5</f>
        <v>1.4500000000000001E-2</v>
      </c>
      <c r="K10" s="11"/>
      <c r="L10" s="11">
        <f>+$L$5</f>
        <v>5.0000000000000001E-4</v>
      </c>
      <c r="M10" s="12">
        <f>+$M$5</f>
        <v>1.1376000000000001E-2</v>
      </c>
      <c r="N10" s="23"/>
      <c r="O10" s="32">
        <v>0.01</v>
      </c>
      <c r="P10" s="32">
        <v>0.01</v>
      </c>
      <c r="R10" s="37"/>
      <c r="S10" s="37"/>
    </row>
    <row r="11" spans="1:19" ht="28.35" customHeight="1" x14ac:dyDescent="0.2">
      <c r="C11" s="42"/>
      <c r="D11" s="42"/>
      <c r="E11" s="43"/>
      <c r="F11" s="46"/>
      <c r="G11" s="44"/>
      <c r="H11" s="44"/>
      <c r="I11" s="44"/>
      <c r="J11" s="44"/>
      <c r="K11" s="44"/>
      <c r="L11" s="44"/>
      <c r="M11" s="47"/>
      <c r="N11" s="46"/>
      <c r="O11" s="45"/>
      <c r="P11" s="44"/>
      <c r="Q11" s="37"/>
    </row>
    <row r="12" spans="1:19" ht="27" customHeight="1" x14ac:dyDescent="0.2">
      <c r="A12" s="75" t="s">
        <v>30</v>
      </c>
      <c r="B12" s="39" t="s">
        <v>41</v>
      </c>
      <c r="C12" s="13">
        <v>20</v>
      </c>
      <c r="D12" s="38">
        <v>2110</v>
      </c>
      <c r="E12" s="29">
        <f t="shared" ref="E12:E18" si="3">SUM(G12:M12)</f>
        <v>0.29832600000000004</v>
      </c>
      <c r="F12" s="22">
        <f>+$N$5</f>
        <v>15700</v>
      </c>
      <c r="G12" s="14"/>
      <c r="H12" s="34">
        <f>+$H$5</f>
        <v>0.20699999999999999</v>
      </c>
      <c r="I12" s="14">
        <f t="shared" ref="I12:I20" si="4">+$I$5</f>
        <v>6.2E-2</v>
      </c>
      <c r="J12" s="11">
        <f t="shared" ref="J12:J20" si="5">+$J$5</f>
        <v>1.4500000000000001E-2</v>
      </c>
      <c r="K12" s="11">
        <f t="shared" ref="K12:K18" si="6">+$K$5</f>
        <v>2.9499999999999999E-3</v>
      </c>
      <c r="L12" s="11">
        <f t="shared" ref="L12:L20" si="7">+$L$5</f>
        <v>5.0000000000000001E-4</v>
      </c>
      <c r="M12" s="12">
        <f t="shared" ref="M12:M23" si="8">+$M$5</f>
        <v>1.1376000000000001E-2</v>
      </c>
      <c r="N12" s="23">
        <f>+$N$5</f>
        <v>15700</v>
      </c>
      <c r="O12" s="33"/>
      <c r="P12" s="14"/>
    </row>
    <row r="13" spans="1:19" x14ac:dyDescent="0.2">
      <c r="A13" s="75"/>
      <c r="B13" s="10" t="s">
        <v>23</v>
      </c>
      <c r="C13" s="10">
        <v>20</v>
      </c>
      <c r="D13" s="50">
        <v>2130</v>
      </c>
      <c r="E13" s="28">
        <f t="shared" si="3"/>
        <v>0.29832600000000004</v>
      </c>
      <c r="F13" s="22">
        <f>+$N$5</f>
        <v>15700</v>
      </c>
      <c r="G13" s="11"/>
      <c r="H13" s="34">
        <f>+$H$5</f>
        <v>0.20699999999999999</v>
      </c>
      <c r="I13" s="14">
        <f t="shared" si="4"/>
        <v>6.2E-2</v>
      </c>
      <c r="J13" s="11">
        <f t="shared" si="5"/>
        <v>1.4500000000000001E-2</v>
      </c>
      <c r="K13" s="11">
        <f t="shared" si="6"/>
        <v>2.9499999999999999E-3</v>
      </c>
      <c r="L13" s="11">
        <f t="shared" si="7"/>
        <v>5.0000000000000001E-4</v>
      </c>
      <c r="M13" s="12">
        <f t="shared" si="8"/>
        <v>1.1376000000000001E-2</v>
      </c>
      <c r="N13" s="23">
        <f>+$N$5</f>
        <v>15700</v>
      </c>
      <c r="O13" s="32"/>
      <c r="P13" s="11"/>
    </row>
    <row r="14" spans="1:19" x14ac:dyDescent="0.2">
      <c r="A14" s="75"/>
      <c r="B14" s="10" t="s">
        <v>22</v>
      </c>
      <c r="C14" s="10">
        <v>20</v>
      </c>
      <c r="D14" s="50">
        <v>2130</v>
      </c>
      <c r="E14" s="28">
        <f t="shared" si="3"/>
        <v>9.1325999999999991E-2</v>
      </c>
      <c r="F14" s="24"/>
      <c r="G14" s="11"/>
      <c r="H14" s="35"/>
      <c r="I14" s="14">
        <f t="shared" si="4"/>
        <v>6.2E-2</v>
      </c>
      <c r="J14" s="11">
        <f t="shared" si="5"/>
        <v>1.4500000000000001E-2</v>
      </c>
      <c r="K14" s="11">
        <f t="shared" si="6"/>
        <v>2.9499999999999999E-3</v>
      </c>
      <c r="L14" s="11">
        <f t="shared" si="7"/>
        <v>5.0000000000000001E-4</v>
      </c>
      <c r="M14" s="12">
        <f t="shared" si="8"/>
        <v>1.1376000000000001E-2</v>
      </c>
      <c r="N14" s="24"/>
      <c r="O14" s="33"/>
      <c r="P14" s="11"/>
    </row>
    <row r="15" spans="1:19" x14ac:dyDescent="0.2">
      <c r="A15" s="75"/>
      <c r="B15" s="10"/>
      <c r="C15" s="10">
        <v>20</v>
      </c>
      <c r="D15" s="50" t="s">
        <v>48</v>
      </c>
      <c r="E15" s="29">
        <f t="shared" ref="E15" si="9">SUM(G15:M15)</f>
        <v>0.29832600000000004</v>
      </c>
      <c r="F15" s="22">
        <f>+$N$5</f>
        <v>15700</v>
      </c>
      <c r="G15" s="14"/>
      <c r="H15" s="34">
        <f>+$H$5</f>
        <v>0.20699999999999999</v>
      </c>
      <c r="I15" s="14">
        <f t="shared" si="4"/>
        <v>6.2E-2</v>
      </c>
      <c r="J15" s="11">
        <f t="shared" si="5"/>
        <v>1.4500000000000001E-2</v>
      </c>
      <c r="K15" s="11">
        <f t="shared" si="6"/>
        <v>2.9499999999999999E-3</v>
      </c>
      <c r="L15" s="11">
        <f t="shared" si="7"/>
        <v>5.0000000000000001E-4</v>
      </c>
      <c r="M15" s="12">
        <f t="shared" si="8"/>
        <v>1.1376000000000001E-2</v>
      </c>
      <c r="N15" s="23">
        <f>+$N$5</f>
        <v>15700</v>
      </c>
      <c r="O15" s="33"/>
      <c r="P15" s="11"/>
    </row>
    <row r="16" spans="1:19" x14ac:dyDescent="0.2">
      <c r="A16" s="75"/>
      <c r="B16" s="10"/>
      <c r="C16" s="10">
        <v>10</v>
      </c>
      <c r="D16" s="10">
        <v>2210</v>
      </c>
      <c r="E16" s="28">
        <f t="shared" si="3"/>
        <v>0.29832600000000004</v>
      </c>
      <c r="F16" s="22">
        <f t="shared" ref="F16:F17" si="10">+$N$5</f>
        <v>15700</v>
      </c>
      <c r="G16" s="11"/>
      <c r="H16" s="34">
        <f>+$H$5</f>
        <v>0.20699999999999999</v>
      </c>
      <c r="I16" s="14">
        <f t="shared" si="4"/>
        <v>6.2E-2</v>
      </c>
      <c r="J16" s="11">
        <f t="shared" si="5"/>
        <v>1.4500000000000001E-2</v>
      </c>
      <c r="K16" s="11">
        <f t="shared" si="6"/>
        <v>2.9499999999999999E-3</v>
      </c>
      <c r="L16" s="11">
        <f t="shared" si="7"/>
        <v>5.0000000000000001E-4</v>
      </c>
      <c r="M16" s="12">
        <f t="shared" si="8"/>
        <v>1.1376000000000001E-2</v>
      </c>
      <c r="N16" s="23">
        <f t="shared" ref="N16:N17" si="11">+$N$5</f>
        <v>15700</v>
      </c>
      <c r="O16" s="32"/>
      <c r="P16" s="11"/>
    </row>
    <row r="17" spans="1:16" x14ac:dyDescent="0.2">
      <c r="A17" s="75"/>
      <c r="B17" s="10" t="s">
        <v>23</v>
      </c>
      <c r="C17" s="10">
        <v>10</v>
      </c>
      <c r="D17" s="10">
        <v>2230</v>
      </c>
      <c r="E17" s="28">
        <f t="shared" si="3"/>
        <v>0.29832600000000004</v>
      </c>
      <c r="F17" s="22">
        <f t="shared" si="10"/>
        <v>15700</v>
      </c>
      <c r="G17" s="11"/>
      <c r="H17" s="34">
        <f>+$H$5</f>
        <v>0.20699999999999999</v>
      </c>
      <c r="I17" s="14">
        <f t="shared" si="4"/>
        <v>6.2E-2</v>
      </c>
      <c r="J17" s="11">
        <f t="shared" si="5"/>
        <v>1.4500000000000001E-2</v>
      </c>
      <c r="K17" s="11">
        <f t="shared" si="6"/>
        <v>2.9499999999999999E-3</v>
      </c>
      <c r="L17" s="11">
        <f t="shared" si="7"/>
        <v>5.0000000000000001E-4</v>
      </c>
      <c r="M17" s="12">
        <f t="shared" si="8"/>
        <v>1.1376000000000001E-2</v>
      </c>
      <c r="N17" s="23">
        <f t="shared" si="11"/>
        <v>15700</v>
      </c>
      <c r="O17" s="32"/>
      <c r="P17" s="11"/>
    </row>
    <row r="18" spans="1:16" x14ac:dyDescent="0.2">
      <c r="A18" s="75"/>
      <c r="B18" s="10" t="s">
        <v>22</v>
      </c>
      <c r="C18" s="10">
        <v>10</v>
      </c>
      <c r="D18" s="10">
        <v>2230</v>
      </c>
      <c r="E18" s="28">
        <f t="shared" si="3"/>
        <v>9.1325999999999991E-2</v>
      </c>
      <c r="F18" s="22"/>
      <c r="G18" s="11"/>
      <c r="H18" s="34"/>
      <c r="I18" s="14">
        <f t="shared" si="4"/>
        <v>6.2E-2</v>
      </c>
      <c r="J18" s="11">
        <f t="shared" si="5"/>
        <v>1.4500000000000001E-2</v>
      </c>
      <c r="K18" s="11">
        <f t="shared" si="6"/>
        <v>2.9499999999999999E-3</v>
      </c>
      <c r="L18" s="11">
        <f t="shared" si="7"/>
        <v>5.0000000000000001E-4</v>
      </c>
      <c r="M18" s="12">
        <f t="shared" si="8"/>
        <v>1.1376000000000001E-2</v>
      </c>
      <c r="N18" s="23"/>
      <c r="O18" s="32"/>
      <c r="P18" s="11"/>
    </row>
    <row r="19" spans="1:16" ht="38.25" x14ac:dyDescent="0.2">
      <c r="A19" s="75"/>
      <c r="B19" s="10" t="s">
        <v>26</v>
      </c>
      <c r="C19" s="10">
        <v>20</v>
      </c>
      <c r="D19" s="39" t="s">
        <v>49</v>
      </c>
      <c r="E19" s="28">
        <f>SUM(G19:P19)</f>
        <v>8.8375999999999996E-2</v>
      </c>
      <c r="F19" s="23"/>
      <c r="G19" s="11"/>
      <c r="H19" s="11"/>
      <c r="I19" s="14">
        <f t="shared" si="4"/>
        <v>6.2E-2</v>
      </c>
      <c r="J19" s="11">
        <f t="shared" si="5"/>
        <v>1.4500000000000001E-2</v>
      </c>
      <c r="K19" s="11"/>
      <c r="L19" s="11">
        <f t="shared" si="7"/>
        <v>5.0000000000000001E-4</v>
      </c>
      <c r="M19" s="12">
        <f t="shared" si="8"/>
        <v>1.1376000000000001E-2</v>
      </c>
      <c r="N19" s="23"/>
      <c r="O19" s="32"/>
      <c r="P19" s="11"/>
    </row>
    <row r="20" spans="1:16" ht="38.25" x14ac:dyDescent="0.2">
      <c r="A20" s="75"/>
      <c r="B20" s="10" t="s">
        <v>27</v>
      </c>
      <c r="C20" s="10">
        <v>20</v>
      </c>
      <c r="D20" s="39" t="s">
        <v>49</v>
      </c>
      <c r="E20" s="28">
        <f>SUM(G20:P20)</f>
        <v>0.29537600000000003</v>
      </c>
      <c r="F20" s="23"/>
      <c r="G20" s="11"/>
      <c r="H20" s="34">
        <f>+$H$5</f>
        <v>0.20699999999999999</v>
      </c>
      <c r="I20" s="14">
        <f t="shared" si="4"/>
        <v>6.2E-2</v>
      </c>
      <c r="J20" s="11">
        <f t="shared" si="5"/>
        <v>1.4500000000000001E-2</v>
      </c>
      <c r="K20" s="11"/>
      <c r="L20" s="11">
        <f t="shared" si="7"/>
        <v>5.0000000000000001E-4</v>
      </c>
      <c r="M20" s="12">
        <f t="shared" si="8"/>
        <v>1.1376000000000001E-2</v>
      </c>
      <c r="N20" s="23"/>
      <c r="O20" s="32"/>
      <c r="P20" s="11"/>
    </row>
    <row r="21" spans="1:16" x14ac:dyDescent="0.2">
      <c r="A21" s="75"/>
      <c r="B21" s="10"/>
      <c r="C21" s="10">
        <v>20</v>
      </c>
      <c r="D21" s="50" t="s">
        <v>50</v>
      </c>
      <c r="E21" s="28">
        <f t="shared" ref="E21:E22" si="12">SUM(G21:P21)</f>
        <v>1.1376000000000001E-2</v>
      </c>
      <c r="F21" s="23"/>
      <c r="G21" s="11"/>
      <c r="H21" s="11"/>
      <c r="I21" s="11"/>
      <c r="J21" s="14"/>
      <c r="K21" s="11"/>
      <c r="L21" s="11" t="s">
        <v>3</v>
      </c>
      <c r="M21" s="12">
        <f t="shared" si="8"/>
        <v>1.1376000000000001E-2</v>
      </c>
      <c r="N21" s="23"/>
      <c r="O21" s="32"/>
      <c r="P21" s="11"/>
    </row>
    <row r="22" spans="1:16" ht="25.5" x14ac:dyDescent="0.2">
      <c r="A22" s="75"/>
      <c r="B22" s="10" t="s">
        <v>26</v>
      </c>
      <c r="C22" s="10">
        <v>10</v>
      </c>
      <c r="D22" s="39" t="s">
        <v>51</v>
      </c>
      <c r="E22" s="28">
        <f t="shared" si="12"/>
        <v>8.8375999999999996E-2</v>
      </c>
      <c r="F22" s="23"/>
      <c r="G22" s="11"/>
      <c r="H22" s="11"/>
      <c r="I22" s="14">
        <f t="shared" ref="I22:I23" si="13">+$I$5</f>
        <v>6.2E-2</v>
      </c>
      <c r="J22" s="11">
        <f t="shared" ref="J22:J23" si="14">+$J$5</f>
        <v>1.4500000000000001E-2</v>
      </c>
      <c r="K22" s="11"/>
      <c r="L22" s="11">
        <f t="shared" ref="L22:L23" si="15">+$L$5</f>
        <v>5.0000000000000001E-4</v>
      </c>
      <c r="M22" s="12">
        <f t="shared" si="8"/>
        <v>1.1376000000000001E-2</v>
      </c>
      <c r="N22" s="23"/>
      <c r="O22" s="32"/>
      <c r="P22" s="11"/>
    </row>
    <row r="23" spans="1:16" ht="25.5" x14ac:dyDescent="0.2">
      <c r="A23" s="75"/>
      <c r="B23" s="10" t="s">
        <v>27</v>
      </c>
      <c r="C23" s="10">
        <v>10</v>
      </c>
      <c r="D23" s="39" t="s">
        <v>51</v>
      </c>
      <c r="E23" s="28">
        <f>SUM(G23:P23)</f>
        <v>0.29537600000000003</v>
      </c>
      <c r="F23" s="23"/>
      <c r="G23" s="11"/>
      <c r="H23" s="34">
        <f t="shared" ref="H23" si="16">+$H$5</f>
        <v>0.20699999999999999</v>
      </c>
      <c r="I23" s="14">
        <f t="shared" si="13"/>
        <v>6.2E-2</v>
      </c>
      <c r="J23" s="11">
        <f t="shared" si="14"/>
        <v>1.4500000000000001E-2</v>
      </c>
      <c r="K23" s="11"/>
      <c r="L23" s="11">
        <f t="shared" si="15"/>
        <v>5.0000000000000001E-4</v>
      </c>
      <c r="M23" s="12">
        <f t="shared" si="8"/>
        <v>1.1376000000000001E-2</v>
      </c>
      <c r="N23" s="23"/>
      <c r="O23" s="32"/>
      <c r="P23" s="11"/>
    </row>
    <row r="25" spans="1:16" s="17" customFormat="1" hidden="1" x14ac:dyDescent="0.2">
      <c r="B25" s="15"/>
      <c r="C25" s="16" t="s">
        <v>11</v>
      </c>
      <c r="E25" s="30"/>
      <c r="M25" s="6">
        <v>1.44E-2</v>
      </c>
    </row>
    <row r="26" spans="1:16" hidden="1" x14ac:dyDescent="0.2">
      <c r="B26" s="15"/>
      <c r="C26" s="16" t="s">
        <v>12</v>
      </c>
      <c r="M26" s="6">
        <v>1.44E-2</v>
      </c>
    </row>
    <row r="27" spans="1:16" hidden="1" x14ac:dyDescent="0.2">
      <c r="B27" s="15"/>
      <c r="C27" s="18" t="s">
        <v>13</v>
      </c>
      <c r="M27" s="6">
        <v>1.44E-2</v>
      </c>
    </row>
    <row r="28" spans="1:16" hidden="1" x14ac:dyDescent="0.2">
      <c r="B28" s="15"/>
      <c r="C28" s="16" t="s">
        <v>14</v>
      </c>
      <c r="M28" s="6">
        <v>1.44E-2</v>
      </c>
    </row>
    <row r="29" spans="1:16" hidden="1" x14ac:dyDescent="0.2">
      <c r="B29" s="15"/>
      <c r="C29" s="16" t="s">
        <v>15</v>
      </c>
      <c r="M29" s="6">
        <v>1.44E-2</v>
      </c>
    </row>
    <row r="30" spans="1:16" x14ac:dyDescent="0.2">
      <c r="M30" s="48"/>
    </row>
    <row r="31" spans="1:16" x14ac:dyDescent="0.2">
      <c r="M31" s="49"/>
    </row>
    <row r="32" spans="1:16" ht="13.5" x14ac:dyDescent="0.25">
      <c r="B32" s="40"/>
    </row>
    <row r="36" spans="2:9" x14ac:dyDescent="0.2">
      <c r="I36" s="51"/>
    </row>
    <row r="37" spans="2:9" x14ac:dyDescent="0.2">
      <c r="B37" s="4" t="s">
        <v>52</v>
      </c>
      <c r="C37" s="17" t="s">
        <v>60</v>
      </c>
      <c r="H37" s="52"/>
    </row>
    <row r="38" spans="2:9" x14ac:dyDescent="0.2">
      <c r="C38" s="17" t="s">
        <v>58</v>
      </c>
    </row>
  </sheetData>
  <mergeCells count="2">
    <mergeCell ref="A6:A10"/>
    <mergeCell ref="A12:A23"/>
  </mergeCells>
  <printOptions horizontalCentered="1"/>
  <pageMargins left="0.45" right="0.45" top="0.75" bottom="0.75" header="0.3" footer="0.3"/>
  <pageSetup scale="79" orientation="landscape" cellComments="asDisplayed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8"/>
  <sheetViews>
    <sheetView topLeftCell="A13" workbookViewId="0">
      <selection activeCell="J10" sqref="J10"/>
    </sheetView>
  </sheetViews>
  <sheetFormatPr defaultColWidth="9" defaultRowHeight="12.75" x14ac:dyDescent="0.2"/>
  <cols>
    <col min="1" max="1" width="3.375" style="3" customWidth="1"/>
    <col min="2" max="2" width="9.125" style="4" customWidth="1"/>
    <col min="3" max="3" width="3.625" style="4" customWidth="1"/>
    <col min="4" max="4" width="11.875" style="4" customWidth="1"/>
    <col min="5" max="5" width="5.875" style="26" customWidth="1"/>
    <col min="6" max="6" width="6.125" style="4" customWidth="1"/>
    <col min="7" max="7" width="8.625" style="4" customWidth="1"/>
    <col min="8" max="9" width="8.375" style="4" customWidth="1"/>
    <col min="10" max="10" width="9.625" style="4" customWidth="1"/>
    <col min="11" max="12" width="9.375" style="4" customWidth="1"/>
    <col min="13" max="13" width="11.125" style="6" customWidth="1"/>
    <col min="14" max="14" width="9.375" style="4" customWidth="1"/>
    <col min="15" max="15" width="11.125" style="4" customWidth="1"/>
    <col min="16" max="16" width="10.125" style="4" customWidth="1"/>
    <col min="17" max="17" width="10.125" style="3" customWidth="1"/>
    <col min="18" max="16384" width="9" style="3"/>
  </cols>
  <sheetData>
    <row r="1" spans="1:19" ht="15.75" x14ac:dyDescent="0.25">
      <c r="B1" s="21" t="s">
        <v>55</v>
      </c>
      <c r="F1" s="5"/>
      <c r="P1" s="7" t="s">
        <v>3</v>
      </c>
    </row>
    <row r="2" spans="1:19" ht="8.4499999999999993" customHeight="1" x14ac:dyDescent="0.2">
      <c r="B2" s="2"/>
      <c r="F2" s="5"/>
      <c r="P2" s="7"/>
    </row>
    <row r="3" spans="1:19" s="8" customFormat="1" x14ac:dyDescent="0.2">
      <c r="B3" s="1"/>
      <c r="C3" s="1"/>
      <c r="D3" s="1"/>
      <c r="E3" s="27" t="s">
        <v>3</v>
      </c>
      <c r="F3" s="1" t="s">
        <v>3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35</v>
      </c>
      <c r="O3" s="1" t="s">
        <v>38</v>
      </c>
      <c r="P3" s="1" t="s">
        <v>39</v>
      </c>
    </row>
    <row r="4" spans="1:19" s="9" customFormat="1" x14ac:dyDescent="0.2">
      <c r="B4" s="19" t="s">
        <v>16</v>
      </c>
      <c r="C4" s="1"/>
      <c r="D4" s="1"/>
      <c r="E4" s="27" t="s">
        <v>19</v>
      </c>
      <c r="F4" s="1" t="s">
        <v>19</v>
      </c>
      <c r="G4" s="1" t="s">
        <v>0</v>
      </c>
      <c r="H4" s="1" t="s">
        <v>1</v>
      </c>
      <c r="I4" s="1" t="s">
        <v>24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2</v>
      </c>
      <c r="O4" s="1" t="s">
        <v>20</v>
      </c>
      <c r="P4" s="1" t="s">
        <v>25</v>
      </c>
    </row>
    <row r="5" spans="1:19" s="8" customFormat="1" ht="13.7" customHeight="1" x14ac:dyDescent="0.2">
      <c r="B5" s="20" t="s">
        <v>17</v>
      </c>
      <c r="C5" s="41" t="s">
        <v>18</v>
      </c>
      <c r="D5" s="1" t="s">
        <v>9</v>
      </c>
      <c r="E5" s="27" t="s">
        <v>4</v>
      </c>
      <c r="F5" s="1" t="s">
        <v>21</v>
      </c>
      <c r="G5" s="1">
        <v>0.17100000000000001</v>
      </c>
      <c r="H5" s="36">
        <v>0.19721</v>
      </c>
      <c r="I5" s="1">
        <v>6.2E-2</v>
      </c>
      <c r="J5" s="1">
        <v>1.4500000000000001E-2</v>
      </c>
      <c r="K5" s="1">
        <v>2.9499999999999999E-3</v>
      </c>
      <c r="L5" s="1">
        <v>5.0000000000000001E-4</v>
      </c>
      <c r="M5" s="1">
        <v>1.1285E-2</v>
      </c>
      <c r="N5" s="25">
        <v>15700</v>
      </c>
      <c r="O5" s="31">
        <v>0.04</v>
      </c>
      <c r="P5" s="1">
        <v>3.7499999999999999E-2</v>
      </c>
    </row>
    <row r="6" spans="1:19" ht="28.7" customHeight="1" x14ac:dyDescent="0.2">
      <c r="A6" s="74" t="s">
        <v>29</v>
      </c>
      <c r="B6" s="10" t="s">
        <v>40</v>
      </c>
      <c r="C6" s="10">
        <v>10</v>
      </c>
      <c r="D6" s="39" t="s">
        <v>43</v>
      </c>
      <c r="E6" s="28">
        <f t="shared" ref="E6:E7" si="0">SUM(G6:M6)</f>
        <v>0.20023500000000002</v>
      </c>
      <c r="F6" s="22">
        <f>+$N$5</f>
        <v>15700</v>
      </c>
      <c r="G6" s="11">
        <f>+$G$5</f>
        <v>0.17100000000000001</v>
      </c>
      <c r="H6" s="11"/>
      <c r="I6" s="11"/>
      <c r="J6" s="11">
        <f>+$J$5</f>
        <v>1.4500000000000001E-2</v>
      </c>
      <c r="K6" s="11">
        <f>+$K$5</f>
        <v>2.9499999999999999E-3</v>
      </c>
      <c r="L6" s="11">
        <f>+$L$5</f>
        <v>5.0000000000000001E-4</v>
      </c>
      <c r="M6" s="12">
        <f>+$M$5</f>
        <v>1.1285E-2</v>
      </c>
      <c r="N6" s="23">
        <f>+$N$5</f>
        <v>15700</v>
      </c>
      <c r="O6" s="23"/>
      <c r="P6" s="11"/>
    </row>
    <row r="7" spans="1:19" ht="25.5" x14ac:dyDescent="0.2">
      <c r="A7" s="74"/>
      <c r="B7" s="10" t="s">
        <v>40</v>
      </c>
      <c r="C7" s="10">
        <v>30</v>
      </c>
      <c r="D7" s="39" t="s">
        <v>44</v>
      </c>
      <c r="E7" s="28">
        <f t="shared" si="0"/>
        <v>0.20023500000000002</v>
      </c>
      <c r="F7" s="22">
        <f>+$N$5</f>
        <v>15700</v>
      </c>
      <c r="G7" s="11">
        <f>+$G$5</f>
        <v>0.17100000000000001</v>
      </c>
      <c r="H7" s="11"/>
      <c r="I7" s="11"/>
      <c r="J7" s="11">
        <f>+$J$5</f>
        <v>1.4500000000000001E-2</v>
      </c>
      <c r="K7" s="11">
        <f>+$K$5</f>
        <v>2.9499999999999999E-3</v>
      </c>
      <c r="L7" s="11">
        <f>+$L$5</f>
        <v>5.0000000000000001E-4</v>
      </c>
      <c r="M7" s="12">
        <f>+$M$5</f>
        <v>1.1285E-2</v>
      </c>
      <c r="N7" s="23">
        <f>+$N$5</f>
        <v>15700</v>
      </c>
      <c r="O7" s="23"/>
      <c r="P7" s="11"/>
      <c r="Q7" s="37"/>
    </row>
    <row r="8" spans="1:19" x14ac:dyDescent="0.2">
      <c r="A8" s="74"/>
      <c r="B8" s="10"/>
      <c r="C8" s="10">
        <v>30</v>
      </c>
      <c r="D8" s="10" t="s">
        <v>45</v>
      </c>
      <c r="E8" s="28">
        <f t="shared" ref="E8" si="1">SUM(G8:M8)</f>
        <v>0.20023500000000002</v>
      </c>
      <c r="F8" s="22">
        <f>+$N$5</f>
        <v>15700</v>
      </c>
      <c r="G8" s="11">
        <f>+$G$5</f>
        <v>0.17100000000000001</v>
      </c>
      <c r="H8" s="11"/>
      <c r="I8" s="11"/>
      <c r="J8" s="11">
        <f>+$J$5</f>
        <v>1.4500000000000001E-2</v>
      </c>
      <c r="K8" s="11">
        <f>+$K$5</f>
        <v>2.9499999999999999E-3</v>
      </c>
      <c r="L8" s="11">
        <f>+$L$5</f>
        <v>5.0000000000000001E-4</v>
      </c>
      <c r="M8" s="12">
        <f>+$M$5</f>
        <v>1.1285E-2</v>
      </c>
      <c r="N8" s="23">
        <f>+$N$5</f>
        <v>15700</v>
      </c>
      <c r="O8" s="23"/>
      <c r="P8" s="11"/>
      <c r="Q8" s="37"/>
    </row>
    <row r="9" spans="1:19" ht="25.5" x14ac:dyDescent="0.2">
      <c r="A9" s="74"/>
      <c r="B9" s="10" t="s">
        <v>28</v>
      </c>
      <c r="C9" s="10">
        <v>10</v>
      </c>
      <c r="D9" s="39" t="s">
        <v>46</v>
      </c>
      <c r="E9" s="28">
        <f>SUM(G9:P9)</f>
        <v>0.11178500000000001</v>
      </c>
      <c r="F9" s="23"/>
      <c r="G9" s="11">
        <f>(G5*0.5)-O9-P9</f>
        <v>6.5500000000000017E-2</v>
      </c>
      <c r="H9" s="11"/>
      <c r="I9" s="11"/>
      <c r="J9" s="11">
        <f>+$J$5</f>
        <v>1.4500000000000001E-2</v>
      </c>
      <c r="K9" s="11"/>
      <c r="L9" s="11">
        <f>+$L$5</f>
        <v>5.0000000000000001E-4</v>
      </c>
      <c r="M9" s="12">
        <f>+$M$5</f>
        <v>1.1285E-2</v>
      </c>
      <c r="N9" s="23"/>
      <c r="O9" s="32">
        <v>0.01</v>
      </c>
      <c r="P9" s="32">
        <v>0.01</v>
      </c>
    </row>
    <row r="10" spans="1:19" ht="25.5" x14ac:dyDescent="0.2">
      <c r="A10" s="74"/>
      <c r="B10" s="10" t="s">
        <v>10</v>
      </c>
      <c r="C10" s="10">
        <v>30</v>
      </c>
      <c r="D10" s="39" t="s">
        <v>47</v>
      </c>
      <c r="E10" s="28">
        <f t="shared" ref="E10" si="2">SUM(G10:P10)</f>
        <v>0.11178500000000001</v>
      </c>
      <c r="F10" s="23"/>
      <c r="G10" s="11">
        <f>(G5*0.5)-O10-P10</f>
        <v>6.5500000000000017E-2</v>
      </c>
      <c r="H10" s="11"/>
      <c r="I10" s="11"/>
      <c r="J10" s="11">
        <f>+$J$5</f>
        <v>1.4500000000000001E-2</v>
      </c>
      <c r="K10" s="11"/>
      <c r="L10" s="11">
        <f>+$L$5</f>
        <v>5.0000000000000001E-4</v>
      </c>
      <c r="M10" s="12">
        <f>+$M$5</f>
        <v>1.1285E-2</v>
      </c>
      <c r="N10" s="23"/>
      <c r="O10" s="32">
        <v>0.01</v>
      </c>
      <c r="P10" s="32">
        <v>0.01</v>
      </c>
      <c r="R10" s="37"/>
      <c r="S10" s="37"/>
    </row>
    <row r="11" spans="1:19" ht="28.35" customHeight="1" x14ac:dyDescent="0.2">
      <c r="C11" s="42"/>
      <c r="D11" s="42"/>
      <c r="E11" s="43"/>
      <c r="F11" s="46"/>
      <c r="G11" s="44"/>
      <c r="H11" s="44"/>
      <c r="I11" s="44"/>
      <c r="J11" s="44"/>
      <c r="K11" s="44"/>
      <c r="L11" s="44"/>
      <c r="M11" s="47"/>
      <c r="N11" s="46"/>
      <c r="O11" s="45"/>
      <c r="P11" s="44"/>
      <c r="Q11" s="37"/>
    </row>
    <row r="12" spans="1:19" ht="27" customHeight="1" x14ac:dyDescent="0.2">
      <c r="A12" s="75" t="s">
        <v>30</v>
      </c>
      <c r="B12" s="39" t="s">
        <v>41</v>
      </c>
      <c r="C12" s="13">
        <v>20</v>
      </c>
      <c r="D12" s="38">
        <v>2110</v>
      </c>
      <c r="E12" s="29">
        <f t="shared" ref="E12:E18" si="3">SUM(G12:M12)</f>
        <v>0.28844500000000001</v>
      </c>
      <c r="F12" s="22">
        <f>+$N$5</f>
        <v>15700</v>
      </c>
      <c r="G12" s="14"/>
      <c r="H12" s="34">
        <f>+$H$5</f>
        <v>0.19721</v>
      </c>
      <c r="I12" s="14">
        <f t="shared" ref="I12:I20" si="4">+$I$5</f>
        <v>6.2E-2</v>
      </c>
      <c r="J12" s="11">
        <f t="shared" ref="J12:J20" si="5">+$J$5</f>
        <v>1.4500000000000001E-2</v>
      </c>
      <c r="K12" s="11">
        <f t="shared" ref="K12:K18" si="6">+$K$5</f>
        <v>2.9499999999999999E-3</v>
      </c>
      <c r="L12" s="11">
        <f t="shared" ref="L12:L20" si="7">+$L$5</f>
        <v>5.0000000000000001E-4</v>
      </c>
      <c r="M12" s="12">
        <f t="shared" ref="M12:M23" si="8">+$M$5</f>
        <v>1.1285E-2</v>
      </c>
      <c r="N12" s="23">
        <f>+$N$5</f>
        <v>15700</v>
      </c>
      <c r="O12" s="33"/>
      <c r="P12" s="14"/>
    </row>
    <row r="13" spans="1:19" x14ac:dyDescent="0.2">
      <c r="A13" s="75"/>
      <c r="B13" s="10" t="s">
        <v>23</v>
      </c>
      <c r="C13" s="10">
        <v>20</v>
      </c>
      <c r="D13" s="50">
        <v>2130</v>
      </c>
      <c r="E13" s="28">
        <f t="shared" si="3"/>
        <v>0.28844500000000001</v>
      </c>
      <c r="F13" s="22">
        <f>+$N$5</f>
        <v>15700</v>
      </c>
      <c r="G13" s="11"/>
      <c r="H13" s="34">
        <f>+$H$5</f>
        <v>0.19721</v>
      </c>
      <c r="I13" s="14">
        <f t="shared" si="4"/>
        <v>6.2E-2</v>
      </c>
      <c r="J13" s="11">
        <f t="shared" si="5"/>
        <v>1.4500000000000001E-2</v>
      </c>
      <c r="K13" s="11">
        <f t="shared" si="6"/>
        <v>2.9499999999999999E-3</v>
      </c>
      <c r="L13" s="11">
        <f t="shared" si="7"/>
        <v>5.0000000000000001E-4</v>
      </c>
      <c r="M13" s="12">
        <f t="shared" si="8"/>
        <v>1.1285E-2</v>
      </c>
      <c r="N13" s="23">
        <f>+$N$5</f>
        <v>15700</v>
      </c>
      <c r="O13" s="32"/>
      <c r="P13" s="11"/>
    </row>
    <row r="14" spans="1:19" x14ac:dyDescent="0.2">
      <c r="A14" s="75"/>
      <c r="B14" s="10" t="s">
        <v>22</v>
      </c>
      <c r="C14" s="10">
        <v>20</v>
      </c>
      <c r="D14" s="50">
        <v>2130</v>
      </c>
      <c r="E14" s="28">
        <f t="shared" si="3"/>
        <v>9.1234999999999997E-2</v>
      </c>
      <c r="F14" s="24"/>
      <c r="G14" s="11"/>
      <c r="H14" s="35"/>
      <c r="I14" s="14">
        <f t="shared" si="4"/>
        <v>6.2E-2</v>
      </c>
      <c r="J14" s="11">
        <f t="shared" si="5"/>
        <v>1.4500000000000001E-2</v>
      </c>
      <c r="K14" s="11">
        <f t="shared" si="6"/>
        <v>2.9499999999999999E-3</v>
      </c>
      <c r="L14" s="11">
        <f t="shared" si="7"/>
        <v>5.0000000000000001E-4</v>
      </c>
      <c r="M14" s="12">
        <f t="shared" si="8"/>
        <v>1.1285E-2</v>
      </c>
      <c r="N14" s="24"/>
      <c r="O14" s="33"/>
      <c r="P14" s="11"/>
    </row>
    <row r="15" spans="1:19" x14ac:dyDescent="0.2">
      <c r="A15" s="75"/>
      <c r="B15" s="10"/>
      <c r="C15" s="10">
        <v>20</v>
      </c>
      <c r="D15" s="50" t="s">
        <v>48</v>
      </c>
      <c r="E15" s="29">
        <f t="shared" ref="E15" si="9">SUM(G15:M15)</f>
        <v>0.28844500000000001</v>
      </c>
      <c r="F15" s="22">
        <f>+$N$5</f>
        <v>15700</v>
      </c>
      <c r="G15" s="14"/>
      <c r="H15" s="34">
        <f>+$H$5</f>
        <v>0.19721</v>
      </c>
      <c r="I15" s="14">
        <f t="shared" si="4"/>
        <v>6.2E-2</v>
      </c>
      <c r="J15" s="11">
        <f t="shared" si="5"/>
        <v>1.4500000000000001E-2</v>
      </c>
      <c r="K15" s="11">
        <f t="shared" si="6"/>
        <v>2.9499999999999999E-3</v>
      </c>
      <c r="L15" s="11">
        <f t="shared" si="7"/>
        <v>5.0000000000000001E-4</v>
      </c>
      <c r="M15" s="12">
        <f t="shared" si="8"/>
        <v>1.1285E-2</v>
      </c>
      <c r="N15" s="23">
        <f>+$N$5</f>
        <v>15700</v>
      </c>
      <c r="O15" s="33"/>
      <c r="P15" s="11"/>
    </row>
    <row r="16" spans="1:19" x14ac:dyDescent="0.2">
      <c r="A16" s="75"/>
      <c r="B16" s="10"/>
      <c r="C16" s="10">
        <v>10</v>
      </c>
      <c r="D16" s="10">
        <v>2210</v>
      </c>
      <c r="E16" s="28">
        <f t="shared" si="3"/>
        <v>0.28844500000000001</v>
      </c>
      <c r="F16" s="22">
        <f t="shared" ref="F16:F17" si="10">+$N$5</f>
        <v>15700</v>
      </c>
      <c r="G16" s="11"/>
      <c r="H16" s="34">
        <f>+$H$5</f>
        <v>0.19721</v>
      </c>
      <c r="I16" s="14">
        <f t="shared" si="4"/>
        <v>6.2E-2</v>
      </c>
      <c r="J16" s="11">
        <f t="shared" si="5"/>
        <v>1.4500000000000001E-2</v>
      </c>
      <c r="K16" s="11">
        <f t="shared" si="6"/>
        <v>2.9499999999999999E-3</v>
      </c>
      <c r="L16" s="11">
        <f t="shared" si="7"/>
        <v>5.0000000000000001E-4</v>
      </c>
      <c r="M16" s="12">
        <f t="shared" si="8"/>
        <v>1.1285E-2</v>
      </c>
      <c r="N16" s="23">
        <f t="shared" ref="N16:N17" si="11">+$N$5</f>
        <v>15700</v>
      </c>
      <c r="O16" s="32"/>
      <c r="P16" s="11"/>
    </row>
    <row r="17" spans="1:16" x14ac:dyDescent="0.2">
      <c r="A17" s="75"/>
      <c r="B17" s="10" t="s">
        <v>23</v>
      </c>
      <c r="C17" s="10">
        <v>10</v>
      </c>
      <c r="D17" s="10">
        <v>2230</v>
      </c>
      <c r="E17" s="28">
        <f t="shared" si="3"/>
        <v>0.28844500000000001</v>
      </c>
      <c r="F17" s="22">
        <f t="shared" si="10"/>
        <v>15700</v>
      </c>
      <c r="G17" s="11"/>
      <c r="H17" s="34">
        <f>+$H$5</f>
        <v>0.19721</v>
      </c>
      <c r="I17" s="14">
        <f t="shared" si="4"/>
        <v>6.2E-2</v>
      </c>
      <c r="J17" s="11">
        <f t="shared" si="5"/>
        <v>1.4500000000000001E-2</v>
      </c>
      <c r="K17" s="11">
        <f t="shared" si="6"/>
        <v>2.9499999999999999E-3</v>
      </c>
      <c r="L17" s="11">
        <f t="shared" si="7"/>
        <v>5.0000000000000001E-4</v>
      </c>
      <c r="M17" s="12">
        <f t="shared" si="8"/>
        <v>1.1285E-2</v>
      </c>
      <c r="N17" s="23">
        <f t="shared" si="11"/>
        <v>15700</v>
      </c>
      <c r="O17" s="32"/>
      <c r="P17" s="11"/>
    </row>
    <row r="18" spans="1:16" x14ac:dyDescent="0.2">
      <c r="A18" s="75"/>
      <c r="B18" s="10" t="s">
        <v>22</v>
      </c>
      <c r="C18" s="10">
        <v>10</v>
      </c>
      <c r="D18" s="10">
        <v>2230</v>
      </c>
      <c r="E18" s="28">
        <f t="shared" si="3"/>
        <v>9.1234999999999997E-2</v>
      </c>
      <c r="F18" s="22"/>
      <c r="G18" s="11"/>
      <c r="H18" s="34"/>
      <c r="I18" s="14">
        <f t="shared" si="4"/>
        <v>6.2E-2</v>
      </c>
      <c r="J18" s="11">
        <f t="shared" si="5"/>
        <v>1.4500000000000001E-2</v>
      </c>
      <c r="K18" s="11">
        <f t="shared" si="6"/>
        <v>2.9499999999999999E-3</v>
      </c>
      <c r="L18" s="11">
        <f t="shared" si="7"/>
        <v>5.0000000000000001E-4</v>
      </c>
      <c r="M18" s="12">
        <f t="shared" si="8"/>
        <v>1.1285E-2</v>
      </c>
      <c r="N18" s="23"/>
      <c r="O18" s="32"/>
      <c r="P18" s="11"/>
    </row>
    <row r="19" spans="1:16" ht="38.25" x14ac:dyDescent="0.2">
      <c r="A19" s="75"/>
      <c r="B19" s="10" t="s">
        <v>26</v>
      </c>
      <c r="C19" s="10">
        <v>20</v>
      </c>
      <c r="D19" s="39" t="s">
        <v>49</v>
      </c>
      <c r="E19" s="28">
        <f>SUM(G19:P19)</f>
        <v>8.8285000000000002E-2</v>
      </c>
      <c r="F19" s="23"/>
      <c r="G19" s="11"/>
      <c r="H19" s="11"/>
      <c r="I19" s="14">
        <f t="shared" si="4"/>
        <v>6.2E-2</v>
      </c>
      <c r="J19" s="11">
        <f t="shared" si="5"/>
        <v>1.4500000000000001E-2</v>
      </c>
      <c r="K19" s="11"/>
      <c r="L19" s="11">
        <f t="shared" si="7"/>
        <v>5.0000000000000001E-4</v>
      </c>
      <c r="M19" s="12">
        <f t="shared" si="8"/>
        <v>1.1285E-2</v>
      </c>
      <c r="N19" s="23"/>
      <c r="O19" s="32"/>
      <c r="P19" s="11"/>
    </row>
    <row r="20" spans="1:16" ht="38.25" x14ac:dyDescent="0.2">
      <c r="A20" s="75"/>
      <c r="B20" s="10" t="s">
        <v>27</v>
      </c>
      <c r="C20" s="10">
        <v>20</v>
      </c>
      <c r="D20" s="39" t="s">
        <v>49</v>
      </c>
      <c r="E20" s="28">
        <f>SUM(G20:P20)</f>
        <v>0.285495</v>
      </c>
      <c r="F20" s="23"/>
      <c r="G20" s="11"/>
      <c r="H20" s="34">
        <f>+$H$5</f>
        <v>0.19721</v>
      </c>
      <c r="I20" s="14">
        <f t="shared" si="4"/>
        <v>6.2E-2</v>
      </c>
      <c r="J20" s="11">
        <f t="shared" si="5"/>
        <v>1.4500000000000001E-2</v>
      </c>
      <c r="K20" s="11"/>
      <c r="L20" s="11">
        <f t="shared" si="7"/>
        <v>5.0000000000000001E-4</v>
      </c>
      <c r="M20" s="12">
        <f t="shared" si="8"/>
        <v>1.1285E-2</v>
      </c>
      <c r="N20" s="23"/>
      <c r="O20" s="32"/>
      <c r="P20" s="11"/>
    </row>
    <row r="21" spans="1:16" x14ac:dyDescent="0.2">
      <c r="A21" s="75"/>
      <c r="B21" s="10"/>
      <c r="C21" s="10">
        <v>20</v>
      </c>
      <c r="D21" s="50" t="s">
        <v>50</v>
      </c>
      <c r="E21" s="28">
        <f t="shared" ref="E21:E22" si="12">SUM(G21:P21)</f>
        <v>1.1285E-2</v>
      </c>
      <c r="F21" s="23"/>
      <c r="G21" s="11"/>
      <c r="H21" s="11"/>
      <c r="I21" s="11"/>
      <c r="J21" s="14"/>
      <c r="K21" s="11"/>
      <c r="L21" s="11" t="s">
        <v>3</v>
      </c>
      <c r="M21" s="12">
        <f t="shared" si="8"/>
        <v>1.1285E-2</v>
      </c>
      <c r="N21" s="23"/>
      <c r="O21" s="32"/>
      <c r="P21" s="11"/>
    </row>
    <row r="22" spans="1:16" ht="25.5" x14ac:dyDescent="0.2">
      <c r="A22" s="75"/>
      <c r="B22" s="10" t="s">
        <v>26</v>
      </c>
      <c r="C22" s="10">
        <v>10</v>
      </c>
      <c r="D22" s="39" t="s">
        <v>51</v>
      </c>
      <c r="E22" s="28">
        <f t="shared" si="12"/>
        <v>8.8285000000000002E-2</v>
      </c>
      <c r="F22" s="23"/>
      <c r="G22" s="11"/>
      <c r="H22" s="11"/>
      <c r="I22" s="14">
        <f t="shared" ref="I22:I23" si="13">+$I$5</f>
        <v>6.2E-2</v>
      </c>
      <c r="J22" s="11">
        <f t="shared" ref="J22:J23" si="14">+$J$5</f>
        <v>1.4500000000000001E-2</v>
      </c>
      <c r="K22" s="11"/>
      <c r="L22" s="11">
        <f t="shared" ref="L22:L23" si="15">+$L$5</f>
        <v>5.0000000000000001E-4</v>
      </c>
      <c r="M22" s="12">
        <f t="shared" si="8"/>
        <v>1.1285E-2</v>
      </c>
      <c r="N22" s="23"/>
      <c r="O22" s="32"/>
      <c r="P22" s="11"/>
    </row>
    <row r="23" spans="1:16" ht="25.5" x14ac:dyDescent="0.2">
      <c r="A23" s="75"/>
      <c r="B23" s="10" t="s">
        <v>27</v>
      </c>
      <c r="C23" s="10">
        <v>10</v>
      </c>
      <c r="D23" s="39" t="s">
        <v>51</v>
      </c>
      <c r="E23" s="28">
        <f>SUM(G23:P23)</f>
        <v>0.285495</v>
      </c>
      <c r="F23" s="23"/>
      <c r="G23" s="11"/>
      <c r="H23" s="34">
        <f t="shared" ref="H23" si="16">+$H$5</f>
        <v>0.19721</v>
      </c>
      <c r="I23" s="14">
        <f t="shared" si="13"/>
        <v>6.2E-2</v>
      </c>
      <c r="J23" s="11">
        <f t="shared" si="14"/>
        <v>1.4500000000000001E-2</v>
      </c>
      <c r="K23" s="11"/>
      <c r="L23" s="11">
        <f t="shared" si="15"/>
        <v>5.0000000000000001E-4</v>
      </c>
      <c r="M23" s="12">
        <f t="shared" si="8"/>
        <v>1.1285E-2</v>
      </c>
      <c r="N23" s="23"/>
      <c r="O23" s="32"/>
      <c r="P23" s="11"/>
    </row>
    <row r="25" spans="1:16" s="17" customFormat="1" hidden="1" x14ac:dyDescent="0.2">
      <c r="B25" s="15"/>
      <c r="C25" s="16" t="s">
        <v>11</v>
      </c>
      <c r="E25" s="30"/>
      <c r="M25" s="6">
        <v>1.44E-2</v>
      </c>
    </row>
    <row r="26" spans="1:16" hidden="1" x14ac:dyDescent="0.2">
      <c r="B26" s="15"/>
      <c r="C26" s="16" t="s">
        <v>12</v>
      </c>
      <c r="M26" s="6">
        <v>1.44E-2</v>
      </c>
    </row>
    <row r="27" spans="1:16" hidden="1" x14ac:dyDescent="0.2">
      <c r="B27" s="15"/>
      <c r="C27" s="18" t="s">
        <v>13</v>
      </c>
      <c r="M27" s="6">
        <v>1.44E-2</v>
      </c>
    </row>
    <row r="28" spans="1:16" hidden="1" x14ac:dyDescent="0.2">
      <c r="B28" s="15"/>
      <c r="C28" s="16" t="s">
        <v>14</v>
      </c>
      <c r="M28" s="6">
        <v>1.44E-2</v>
      </c>
    </row>
    <row r="29" spans="1:16" hidden="1" x14ac:dyDescent="0.2">
      <c r="B29" s="15"/>
      <c r="C29" s="16" t="s">
        <v>15</v>
      </c>
      <c r="M29" s="6">
        <v>1.44E-2</v>
      </c>
    </row>
    <row r="30" spans="1:16" x14ac:dyDescent="0.2">
      <c r="M30" s="48"/>
    </row>
    <row r="31" spans="1:16" x14ac:dyDescent="0.2">
      <c r="M31" s="49"/>
    </row>
    <row r="32" spans="1:16" ht="13.5" x14ac:dyDescent="0.25">
      <c r="B32" s="40"/>
    </row>
    <row r="36" spans="2:9" x14ac:dyDescent="0.2">
      <c r="I36" s="51"/>
    </row>
    <row r="37" spans="2:9" x14ac:dyDescent="0.2">
      <c r="B37" s="4" t="s">
        <v>52</v>
      </c>
      <c r="C37" s="17" t="s">
        <v>56</v>
      </c>
      <c r="H37" s="52"/>
    </row>
    <row r="38" spans="2:9" x14ac:dyDescent="0.2">
      <c r="C38" s="17" t="s">
        <v>57</v>
      </c>
    </row>
  </sheetData>
  <mergeCells count="2">
    <mergeCell ref="A6:A10"/>
    <mergeCell ref="A12:A2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38"/>
  <sheetViews>
    <sheetView topLeftCell="A19" workbookViewId="0">
      <selection activeCell="E10" sqref="E10"/>
    </sheetView>
  </sheetViews>
  <sheetFormatPr defaultColWidth="9" defaultRowHeight="12.75" x14ac:dyDescent="0.2"/>
  <cols>
    <col min="1" max="1" width="3.375" style="3" customWidth="1"/>
    <col min="2" max="2" width="9.125" style="4" customWidth="1"/>
    <col min="3" max="3" width="3.625" style="4" customWidth="1"/>
    <col min="4" max="4" width="11.875" style="4" customWidth="1"/>
    <col min="5" max="5" width="5.875" style="26" customWidth="1"/>
    <col min="6" max="6" width="6.125" style="4" customWidth="1"/>
    <col min="7" max="7" width="8.625" style="4" customWidth="1"/>
    <col min="8" max="9" width="8.375" style="4" customWidth="1"/>
    <col min="10" max="10" width="9.625" style="4" customWidth="1"/>
    <col min="11" max="12" width="9.375" style="4" customWidth="1"/>
    <col min="13" max="13" width="11.125" style="6" customWidth="1"/>
    <col min="14" max="14" width="9.375" style="4" customWidth="1"/>
    <col min="15" max="15" width="11.125" style="4" customWidth="1"/>
    <col min="16" max="16" width="10.125" style="4" customWidth="1"/>
    <col min="17" max="17" width="10.125" style="3" customWidth="1"/>
    <col min="18" max="16384" width="9" style="3"/>
  </cols>
  <sheetData>
    <row r="1" spans="1:17" ht="15.75" x14ac:dyDescent="0.25">
      <c r="B1" s="21" t="s">
        <v>42</v>
      </c>
      <c r="F1" s="5"/>
      <c r="P1" s="7" t="s">
        <v>3</v>
      </c>
    </row>
    <row r="2" spans="1:17" ht="8.4499999999999993" customHeight="1" x14ac:dyDescent="0.2">
      <c r="B2" s="2"/>
      <c r="F2" s="5"/>
      <c r="P2" s="7"/>
    </row>
    <row r="3" spans="1:17" s="8" customFormat="1" x14ac:dyDescent="0.2">
      <c r="B3" s="1"/>
      <c r="C3" s="1"/>
      <c r="D3" s="1"/>
      <c r="E3" s="27" t="s">
        <v>3</v>
      </c>
      <c r="F3" s="1" t="s">
        <v>3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35</v>
      </c>
      <c r="O3" s="1" t="s">
        <v>38</v>
      </c>
      <c r="P3" s="1" t="s">
        <v>39</v>
      </c>
    </row>
    <row r="4" spans="1:17" s="9" customFormat="1" x14ac:dyDescent="0.2">
      <c r="B4" s="19" t="s">
        <v>16</v>
      </c>
      <c r="C4" s="1"/>
      <c r="D4" s="1"/>
      <c r="E4" s="27" t="s">
        <v>19</v>
      </c>
      <c r="F4" s="1" t="s">
        <v>19</v>
      </c>
      <c r="G4" s="1" t="s">
        <v>0</v>
      </c>
      <c r="H4" s="1" t="s">
        <v>1</v>
      </c>
      <c r="I4" s="1" t="s">
        <v>24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2</v>
      </c>
      <c r="O4" s="1" t="s">
        <v>20</v>
      </c>
      <c r="P4" s="1" t="s">
        <v>25</v>
      </c>
    </row>
    <row r="5" spans="1:17" s="8" customFormat="1" ht="13.7" customHeight="1" x14ac:dyDescent="0.2">
      <c r="B5" s="20" t="s">
        <v>17</v>
      </c>
      <c r="C5" s="41" t="s">
        <v>18</v>
      </c>
      <c r="D5" s="1" t="s">
        <v>9</v>
      </c>
      <c r="E5" s="27" t="s">
        <v>4</v>
      </c>
      <c r="F5" s="1" t="s">
        <v>21</v>
      </c>
      <c r="G5" s="1">
        <v>0.1628</v>
      </c>
      <c r="H5" s="36">
        <v>0.18062</v>
      </c>
      <c r="I5" s="1">
        <v>6.2E-2</v>
      </c>
      <c r="J5" s="1">
        <v>1.4500000000000001E-2</v>
      </c>
      <c r="K5" s="1">
        <v>2.9499999999999999E-3</v>
      </c>
      <c r="L5" s="1">
        <v>5.0000000000000001E-4</v>
      </c>
      <c r="M5" s="1">
        <v>1.1285E-2</v>
      </c>
      <c r="N5" s="25">
        <v>15700</v>
      </c>
      <c r="O5" s="31">
        <v>0.04</v>
      </c>
      <c r="P5" s="1">
        <v>3.7499999999999999E-2</v>
      </c>
    </row>
    <row r="6" spans="1:17" ht="28.7" customHeight="1" x14ac:dyDescent="0.2">
      <c r="A6" s="74" t="s">
        <v>29</v>
      </c>
      <c r="B6" s="10" t="s">
        <v>40</v>
      </c>
      <c r="C6" s="10">
        <v>10</v>
      </c>
      <c r="D6" s="39" t="s">
        <v>43</v>
      </c>
      <c r="E6" s="28">
        <f t="shared" ref="E6:E7" si="0">SUM(G6:M6)</f>
        <v>0.19203500000000001</v>
      </c>
      <c r="F6" s="22">
        <f>+$N$5</f>
        <v>15700</v>
      </c>
      <c r="G6" s="11">
        <f>+$G$5</f>
        <v>0.1628</v>
      </c>
      <c r="H6" s="11"/>
      <c r="I6" s="11"/>
      <c r="J6" s="11">
        <f>+$J$5</f>
        <v>1.4500000000000001E-2</v>
      </c>
      <c r="K6" s="11">
        <f>+$K$5</f>
        <v>2.9499999999999999E-3</v>
      </c>
      <c r="L6" s="11">
        <f>+$L$5</f>
        <v>5.0000000000000001E-4</v>
      </c>
      <c r="M6" s="12">
        <f>+$M$5</f>
        <v>1.1285E-2</v>
      </c>
      <c r="N6" s="23">
        <f>+$N$5</f>
        <v>15700</v>
      </c>
      <c r="O6" s="23"/>
      <c r="P6" s="11"/>
    </row>
    <row r="7" spans="1:17" ht="25.5" x14ac:dyDescent="0.2">
      <c r="A7" s="74"/>
      <c r="B7" s="10" t="s">
        <v>40</v>
      </c>
      <c r="C7" s="10">
        <v>30</v>
      </c>
      <c r="D7" s="39" t="s">
        <v>44</v>
      </c>
      <c r="E7" s="28">
        <f t="shared" si="0"/>
        <v>0.19203500000000001</v>
      </c>
      <c r="F7" s="22">
        <f>+$N$5</f>
        <v>15700</v>
      </c>
      <c r="G7" s="11">
        <f>+$G$5</f>
        <v>0.1628</v>
      </c>
      <c r="H7" s="11"/>
      <c r="I7" s="11"/>
      <c r="J7" s="11">
        <f>+$J$5</f>
        <v>1.4500000000000001E-2</v>
      </c>
      <c r="K7" s="11">
        <f>+$K$5</f>
        <v>2.9499999999999999E-3</v>
      </c>
      <c r="L7" s="11">
        <f>+$L$5</f>
        <v>5.0000000000000001E-4</v>
      </c>
      <c r="M7" s="12">
        <f>+$M$5</f>
        <v>1.1285E-2</v>
      </c>
      <c r="N7" s="23">
        <f>+$N$5</f>
        <v>15700</v>
      </c>
      <c r="O7" s="23"/>
      <c r="P7" s="11"/>
      <c r="Q7" s="37"/>
    </row>
    <row r="8" spans="1:17" x14ac:dyDescent="0.2">
      <c r="A8" s="74"/>
      <c r="B8" s="10"/>
      <c r="C8" s="10">
        <v>30</v>
      </c>
      <c r="D8" s="10" t="s">
        <v>45</v>
      </c>
      <c r="E8" s="28">
        <f t="shared" ref="E8" si="1">SUM(G8:M8)</f>
        <v>0.19203500000000001</v>
      </c>
      <c r="F8" s="22">
        <f>+$N$5</f>
        <v>15700</v>
      </c>
      <c r="G8" s="11">
        <f>+$G$5</f>
        <v>0.1628</v>
      </c>
      <c r="H8" s="11"/>
      <c r="I8" s="11"/>
      <c r="J8" s="11">
        <f>+$J$5</f>
        <v>1.4500000000000001E-2</v>
      </c>
      <c r="K8" s="11">
        <f>+$K$5</f>
        <v>2.9499999999999999E-3</v>
      </c>
      <c r="L8" s="11">
        <f>+$L$5</f>
        <v>5.0000000000000001E-4</v>
      </c>
      <c r="M8" s="12">
        <f>+$M$5</f>
        <v>1.1285E-2</v>
      </c>
      <c r="N8" s="23">
        <f>+$N$5</f>
        <v>15700</v>
      </c>
      <c r="O8" s="23"/>
      <c r="P8" s="11"/>
      <c r="Q8" s="37"/>
    </row>
    <row r="9" spans="1:17" ht="25.5" x14ac:dyDescent="0.2">
      <c r="A9" s="74"/>
      <c r="B9" s="10" t="s">
        <v>28</v>
      </c>
      <c r="C9" s="10">
        <v>10</v>
      </c>
      <c r="D9" s="39" t="s">
        <v>46</v>
      </c>
      <c r="E9" s="28">
        <f>SUM(G9:P9)</f>
        <v>0.107685</v>
      </c>
      <c r="F9" s="23"/>
      <c r="G9" s="11">
        <f>(G5*0.5)-O9-P9</f>
        <v>6.1400000000000003E-2</v>
      </c>
      <c r="H9" s="11"/>
      <c r="I9" s="11"/>
      <c r="J9" s="11">
        <f>+$J$5</f>
        <v>1.4500000000000001E-2</v>
      </c>
      <c r="K9" s="11"/>
      <c r="L9" s="11">
        <f>+$L$5</f>
        <v>5.0000000000000001E-4</v>
      </c>
      <c r="M9" s="12">
        <f>+$M$5</f>
        <v>1.1285E-2</v>
      </c>
      <c r="N9" s="23"/>
      <c r="O9" s="32">
        <v>0.01</v>
      </c>
      <c r="P9" s="32">
        <v>0.01</v>
      </c>
    </row>
    <row r="10" spans="1:17" ht="25.5" x14ac:dyDescent="0.2">
      <c r="A10" s="74"/>
      <c r="B10" s="10" t="s">
        <v>10</v>
      </c>
      <c r="C10" s="10">
        <v>30</v>
      </c>
      <c r="D10" s="39" t="s">
        <v>47</v>
      </c>
      <c r="E10" s="28">
        <f t="shared" ref="E10" si="2">SUM(G10:P10)</f>
        <v>0.107685</v>
      </c>
      <c r="F10" s="23"/>
      <c r="G10" s="11">
        <f>(G5*0.5)-O10-P10</f>
        <v>6.1400000000000003E-2</v>
      </c>
      <c r="H10" s="11"/>
      <c r="I10" s="11"/>
      <c r="J10" s="11">
        <f>+$J$5</f>
        <v>1.4500000000000001E-2</v>
      </c>
      <c r="K10" s="11"/>
      <c r="L10" s="11">
        <f>+$L$5</f>
        <v>5.0000000000000001E-4</v>
      </c>
      <c r="M10" s="12">
        <f>+$M$5</f>
        <v>1.1285E-2</v>
      </c>
      <c r="N10" s="23"/>
      <c r="O10" s="32">
        <v>0.01</v>
      </c>
      <c r="P10" s="32">
        <v>0.01</v>
      </c>
    </row>
    <row r="11" spans="1:17" ht="28.35" customHeight="1" x14ac:dyDescent="0.2">
      <c r="C11" s="42"/>
      <c r="D11" s="42"/>
      <c r="E11" s="43"/>
      <c r="F11" s="46"/>
      <c r="G11" s="44"/>
      <c r="H11" s="44"/>
      <c r="I11" s="44"/>
      <c r="J11" s="44"/>
      <c r="K11" s="44"/>
      <c r="L11" s="44"/>
      <c r="M11" s="47"/>
      <c r="N11" s="46"/>
      <c r="O11" s="45"/>
      <c r="P11" s="44"/>
    </row>
    <row r="12" spans="1:17" ht="27" customHeight="1" x14ac:dyDescent="0.2">
      <c r="A12" s="75" t="s">
        <v>30</v>
      </c>
      <c r="B12" s="39" t="s">
        <v>41</v>
      </c>
      <c r="C12" s="13">
        <v>20</v>
      </c>
      <c r="D12" s="38">
        <v>2110</v>
      </c>
      <c r="E12" s="29">
        <f t="shared" ref="E12:E18" si="3">SUM(G12:M12)</f>
        <v>0.27185500000000001</v>
      </c>
      <c r="F12" s="22">
        <f>+$N$5</f>
        <v>15700</v>
      </c>
      <c r="G12" s="14"/>
      <c r="H12" s="34">
        <f>+$H$5</f>
        <v>0.18062</v>
      </c>
      <c r="I12" s="14">
        <f t="shared" ref="I12:I20" si="4">+$I$5</f>
        <v>6.2E-2</v>
      </c>
      <c r="J12" s="11">
        <f t="shared" ref="J12:J20" si="5">+$J$5</f>
        <v>1.4500000000000001E-2</v>
      </c>
      <c r="K12" s="11">
        <f t="shared" ref="K12:K18" si="6">+$K$5</f>
        <v>2.9499999999999999E-3</v>
      </c>
      <c r="L12" s="11">
        <f t="shared" ref="L12:L20" si="7">+$L$5</f>
        <v>5.0000000000000001E-4</v>
      </c>
      <c r="M12" s="12">
        <f t="shared" ref="M12:M23" si="8">+$M$5</f>
        <v>1.1285E-2</v>
      </c>
      <c r="N12" s="23">
        <f>+$N$5</f>
        <v>15700</v>
      </c>
      <c r="O12" s="33"/>
      <c r="P12" s="14"/>
    </row>
    <row r="13" spans="1:17" x14ac:dyDescent="0.2">
      <c r="A13" s="75"/>
      <c r="B13" s="10" t="s">
        <v>23</v>
      </c>
      <c r="C13" s="10">
        <v>20</v>
      </c>
      <c r="D13" s="50">
        <v>2130</v>
      </c>
      <c r="E13" s="28">
        <f t="shared" si="3"/>
        <v>0.27185500000000001</v>
      </c>
      <c r="F13" s="22">
        <f>+$N$5</f>
        <v>15700</v>
      </c>
      <c r="G13" s="11"/>
      <c r="H13" s="34">
        <f>+$H$5</f>
        <v>0.18062</v>
      </c>
      <c r="I13" s="14">
        <f t="shared" si="4"/>
        <v>6.2E-2</v>
      </c>
      <c r="J13" s="11">
        <f t="shared" si="5"/>
        <v>1.4500000000000001E-2</v>
      </c>
      <c r="K13" s="11">
        <f t="shared" si="6"/>
        <v>2.9499999999999999E-3</v>
      </c>
      <c r="L13" s="11">
        <f t="shared" si="7"/>
        <v>5.0000000000000001E-4</v>
      </c>
      <c r="M13" s="12">
        <f t="shared" si="8"/>
        <v>1.1285E-2</v>
      </c>
      <c r="N13" s="23">
        <f>+$N$5</f>
        <v>15700</v>
      </c>
      <c r="O13" s="32"/>
      <c r="P13" s="11"/>
    </row>
    <row r="14" spans="1:17" x14ac:dyDescent="0.2">
      <c r="A14" s="75"/>
      <c r="B14" s="10" t="s">
        <v>22</v>
      </c>
      <c r="C14" s="10">
        <v>20</v>
      </c>
      <c r="D14" s="50">
        <v>2130</v>
      </c>
      <c r="E14" s="28">
        <f t="shared" si="3"/>
        <v>9.1234999999999997E-2</v>
      </c>
      <c r="F14" s="24"/>
      <c r="G14" s="11"/>
      <c r="H14" s="35"/>
      <c r="I14" s="14">
        <f t="shared" si="4"/>
        <v>6.2E-2</v>
      </c>
      <c r="J14" s="11">
        <f t="shared" si="5"/>
        <v>1.4500000000000001E-2</v>
      </c>
      <c r="K14" s="11">
        <f t="shared" si="6"/>
        <v>2.9499999999999999E-3</v>
      </c>
      <c r="L14" s="11">
        <f t="shared" si="7"/>
        <v>5.0000000000000001E-4</v>
      </c>
      <c r="M14" s="12">
        <f t="shared" si="8"/>
        <v>1.1285E-2</v>
      </c>
      <c r="N14" s="24"/>
      <c r="O14" s="33"/>
      <c r="P14" s="11"/>
    </row>
    <row r="15" spans="1:17" x14ac:dyDescent="0.2">
      <c r="A15" s="75"/>
      <c r="B15" s="10"/>
      <c r="C15" s="10">
        <v>20</v>
      </c>
      <c r="D15" s="50" t="s">
        <v>48</v>
      </c>
      <c r="E15" s="29">
        <f t="shared" ref="E15" si="9">SUM(G15:M15)</f>
        <v>0.27185500000000001</v>
      </c>
      <c r="F15" s="22">
        <f>+$N$5</f>
        <v>15700</v>
      </c>
      <c r="G15" s="14"/>
      <c r="H15" s="34">
        <f>+$H$5</f>
        <v>0.18062</v>
      </c>
      <c r="I15" s="14">
        <f t="shared" si="4"/>
        <v>6.2E-2</v>
      </c>
      <c r="J15" s="11">
        <f t="shared" si="5"/>
        <v>1.4500000000000001E-2</v>
      </c>
      <c r="K15" s="11">
        <f t="shared" si="6"/>
        <v>2.9499999999999999E-3</v>
      </c>
      <c r="L15" s="11">
        <f t="shared" si="7"/>
        <v>5.0000000000000001E-4</v>
      </c>
      <c r="M15" s="12">
        <f t="shared" si="8"/>
        <v>1.1285E-2</v>
      </c>
      <c r="N15" s="23">
        <f>+$N$5</f>
        <v>15700</v>
      </c>
      <c r="O15" s="33"/>
      <c r="P15" s="11"/>
    </row>
    <row r="16" spans="1:17" x14ac:dyDescent="0.2">
      <c r="A16" s="75"/>
      <c r="B16" s="10"/>
      <c r="C16" s="10">
        <v>10</v>
      </c>
      <c r="D16" s="10">
        <v>2210</v>
      </c>
      <c r="E16" s="28">
        <f t="shared" si="3"/>
        <v>0.27185500000000001</v>
      </c>
      <c r="F16" s="22">
        <f t="shared" ref="F16:F17" si="10">+$N$5</f>
        <v>15700</v>
      </c>
      <c r="G16" s="11"/>
      <c r="H16" s="34">
        <f>+$H$5</f>
        <v>0.18062</v>
      </c>
      <c r="I16" s="14">
        <f t="shared" si="4"/>
        <v>6.2E-2</v>
      </c>
      <c r="J16" s="11">
        <f t="shared" si="5"/>
        <v>1.4500000000000001E-2</v>
      </c>
      <c r="K16" s="11">
        <f t="shared" si="6"/>
        <v>2.9499999999999999E-3</v>
      </c>
      <c r="L16" s="11">
        <f t="shared" si="7"/>
        <v>5.0000000000000001E-4</v>
      </c>
      <c r="M16" s="12">
        <f t="shared" si="8"/>
        <v>1.1285E-2</v>
      </c>
      <c r="N16" s="23">
        <f t="shared" ref="N16:N17" si="11">+$N$5</f>
        <v>15700</v>
      </c>
      <c r="O16" s="32"/>
      <c r="P16" s="11"/>
    </row>
    <row r="17" spans="1:16" x14ac:dyDescent="0.2">
      <c r="A17" s="75"/>
      <c r="B17" s="10" t="s">
        <v>23</v>
      </c>
      <c r="C17" s="10">
        <v>10</v>
      </c>
      <c r="D17" s="10">
        <v>2230</v>
      </c>
      <c r="E17" s="28">
        <f t="shared" si="3"/>
        <v>0.27185500000000001</v>
      </c>
      <c r="F17" s="22">
        <f t="shared" si="10"/>
        <v>15700</v>
      </c>
      <c r="G17" s="11"/>
      <c r="H17" s="34">
        <f>+$H$5</f>
        <v>0.18062</v>
      </c>
      <c r="I17" s="14">
        <f t="shared" si="4"/>
        <v>6.2E-2</v>
      </c>
      <c r="J17" s="11">
        <f t="shared" si="5"/>
        <v>1.4500000000000001E-2</v>
      </c>
      <c r="K17" s="11">
        <f t="shared" si="6"/>
        <v>2.9499999999999999E-3</v>
      </c>
      <c r="L17" s="11">
        <f t="shared" si="7"/>
        <v>5.0000000000000001E-4</v>
      </c>
      <c r="M17" s="12">
        <f t="shared" si="8"/>
        <v>1.1285E-2</v>
      </c>
      <c r="N17" s="23">
        <f t="shared" si="11"/>
        <v>15700</v>
      </c>
      <c r="O17" s="32"/>
      <c r="P17" s="11"/>
    </row>
    <row r="18" spans="1:16" x14ac:dyDescent="0.2">
      <c r="A18" s="75"/>
      <c r="B18" s="10" t="s">
        <v>22</v>
      </c>
      <c r="C18" s="10">
        <v>10</v>
      </c>
      <c r="D18" s="10">
        <v>2230</v>
      </c>
      <c r="E18" s="28">
        <f t="shared" si="3"/>
        <v>9.1234999999999997E-2</v>
      </c>
      <c r="F18" s="22"/>
      <c r="G18" s="11"/>
      <c r="H18" s="34"/>
      <c r="I18" s="14">
        <f t="shared" si="4"/>
        <v>6.2E-2</v>
      </c>
      <c r="J18" s="11">
        <f t="shared" si="5"/>
        <v>1.4500000000000001E-2</v>
      </c>
      <c r="K18" s="11">
        <f t="shared" si="6"/>
        <v>2.9499999999999999E-3</v>
      </c>
      <c r="L18" s="11">
        <f t="shared" si="7"/>
        <v>5.0000000000000001E-4</v>
      </c>
      <c r="M18" s="12">
        <f t="shared" si="8"/>
        <v>1.1285E-2</v>
      </c>
      <c r="N18" s="23"/>
      <c r="O18" s="32"/>
      <c r="P18" s="11"/>
    </row>
    <row r="19" spans="1:16" ht="38.25" x14ac:dyDescent="0.2">
      <c r="A19" s="75"/>
      <c r="B19" s="10" t="s">
        <v>26</v>
      </c>
      <c r="C19" s="10">
        <v>20</v>
      </c>
      <c r="D19" s="39" t="s">
        <v>49</v>
      </c>
      <c r="E19" s="28">
        <f>SUM(G19:P19)</f>
        <v>8.8285000000000002E-2</v>
      </c>
      <c r="F19" s="23"/>
      <c r="G19" s="11"/>
      <c r="H19" s="11"/>
      <c r="I19" s="14">
        <f t="shared" si="4"/>
        <v>6.2E-2</v>
      </c>
      <c r="J19" s="11">
        <f t="shared" si="5"/>
        <v>1.4500000000000001E-2</v>
      </c>
      <c r="K19" s="11"/>
      <c r="L19" s="11">
        <f t="shared" si="7"/>
        <v>5.0000000000000001E-4</v>
      </c>
      <c r="M19" s="12">
        <f t="shared" si="8"/>
        <v>1.1285E-2</v>
      </c>
      <c r="N19" s="23"/>
      <c r="O19" s="32"/>
      <c r="P19" s="11"/>
    </row>
    <row r="20" spans="1:16" ht="38.25" x14ac:dyDescent="0.2">
      <c r="A20" s="75"/>
      <c r="B20" s="10" t="s">
        <v>27</v>
      </c>
      <c r="C20" s="10">
        <v>20</v>
      </c>
      <c r="D20" s="39" t="s">
        <v>49</v>
      </c>
      <c r="E20" s="28">
        <f>SUM(G20:P20)</f>
        <v>0.26890500000000001</v>
      </c>
      <c r="F20" s="23"/>
      <c r="G20" s="11"/>
      <c r="H20" s="34">
        <f>+$H$5</f>
        <v>0.18062</v>
      </c>
      <c r="I20" s="14">
        <f t="shared" si="4"/>
        <v>6.2E-2</v>
      </c>
      <c r="J20" s="11">
        <f t="shared" si="5"/>
        <v>1.4500000000000001E-2</v>
      </c>
      <c r="K20" s="11"/>
      <c r="L20" s="11">
        <f t="shared" si="7"/>
        <v>5.0000000000000001E-4</v>
      </c>
      <c r="M20" s="12">
        <f t="shared" si="8"/>
        <v>1.1285E-2</v>
      </c>
      <c r="N20" s="23"/>
      <c r="O20" s="32"/>
      <c r="P20" s="11"/>
    </row>
    <row r="21" spans="1:16" x14ac:dyDescent="0.2">
      <c r="A21" s="75"/>
      <c r="B21" s="10"/>
      <c r="C21" s="10">
        <v>20</v>
      </c>
      <c r="D21" s="50" t="s">
        <v>50</v>
      </c>
      <c r="E21" s="28">
        <f t="shared" ref="E21:E22" si="12">SUM(G21:P21)</f>
        <v>1.1285E-2</v>
      </c>
      <c r="F21" s="23"/>
      <c r="G21" s="11"/>
      <c r="H21" s="11"/>
      <c r="I21" s="11"/>
      <c r="J21" s="14"/>
      <c r="K21" s="11"/>
      <c r="L21" s="11" t="s">
        <v>3</v>
      </c>
      <c r="M21" s="12">
        <f t="shared" si="8"/>
        <v>1.1285E-2</v>
      </c>
      <c r="N21" s="23"/>
      <c r="O21" s="32"/>
      <c r="P21" s="11"/>
    </row>
    <row r="22" spans="1:16" ht="25.5" x14ac:dyDescent="0.2">
      <c r="A22" s="75"/>
      <c r="B22" s="10" t="s">
        <v>26</v>
      </c>
      <c r="C22" s="10">
        <v>10</v>
      </c>
      <c r="D22" s="39" t="s">
        <v>51</v>
      </c>
      <c r="E22" s="28">
        <f t="shared" si="12"/>
        <v>8.8285000000000002E-2</v>
      </c>
      <c r="F22" s="23"/>
      <c r="G22" s="11"/>
      <c r="H22" s="11"/>
      <c r="I22" s="14">
        <f t="shared" ref="I22:I23" si="13">+$I$5</f>
        <v>6.2E-2</v>
      </c>
      <c r="J22" s="11">
        <f t="shared" ref="J22:J23" si="14">+$J$5</f>
        <v>1.4500000000000001E-2</v>
      </c>
      <c r="K22" s="11"/>
      <c r="L22" s="11">
        <f t="shared" ref="L22:L23" si="15">+$L$5</f>
        <v>5.0000000000000001E-4</v>
      </c>
      <c r="M22" s="12">
        <f t="shared" si="8"/>
        <v>1.1285E-2</v>
      </c>
      <c r="N22" s="23"/>
      <c r="O22" s="32"/>
      <c r="P22" s="11"/>
    </row>
    <row r="23" spans="1:16" ht="25.5" x14ac:dyDescent="0.2">
      <c r="A23" s="75"/>
      <c r="B23" s="10" t="s">
        <v>27</v>
      </c>
      <c r="C23" s="10">
        <v>10</v>
      </c>
      <c r="D23" s="39" t="s">
        <v>51</v>
      </c>
      <c r="E23" s="28">
        <f>SUM(G23:P23)</f>
        <v>0.26890500000000001</v>
      </c>
      <c r="F23" s="23"/>
      <c r="G23" s="11"/>
      <c r="H23" s="34">
        <f t="shared" ref="H23" si="16">+$H$5</f>
        <v>0.18062</v>
      </c>
      <c r="I23" s="14">
        <f t="shared" si="13"/>
        <v>6.2E-2</v>
      </c>
      <c r="J23" s="11">
        <f t="shared" si="14"/>
        <v>1.4500000000000001E-2</v>
      </c>
      <c r="K23" s="11"/>
      <c r="L23" s="11">
        <f t="shared" si="15"/>
        <v>5.0000000000000001E-4</v>
      </c>
      <c r="M23" s="12">
        <f t="shared" si="8"/>
        <v>1.1285E-2</v>
      </c>
      <c r="N23" s="23"/>
      <c r="O23" s="32"/>
      <c r="P23" s="11"/>
    </row>
    <row r="25" spans="1:16" s="17" customFormat="1" hidden="1" x14ac:dyDescent="0.2">
      <c r="B25" s="15"/>
      <c r="C25" s="16" t="s">
        <v>11</v>
      </c>
      <c r="E25" s="30"/>
      <c r="M25" s="6">
        <v>1.44E-2</v>
      </c>
    </row>
    <row r="26" spans="1:16" hidden="1" x14ac:dyDescent="0.2">
      <c r="B26" s="15"/>
      <c r="C26" s="16" t="s">
        <v>12</v>
      </c>
      <c r="M26" s="6">
        <v>1.44E-2</v>
      </c>
    </row>
    <row r="27" spans="1:16" hidden="1" x14ac:dyDescent="0.2">
      <c r="B27" s="15"/>
      <c r="C27" s="18" t="s">
        <v>13</v>
      </c>
      <c r="M27" s="6">
        <v>1.44E-2</v>
      </c>
    </row>
    <row r="28" spans="1:16" hidden="1" x14ac:dyDescent="0.2">
      <c r="B28" s="15"/>
      <c r="C28" s="16" t="s">
        <v>14</v>
      </c>
      <c r="M28" s="6">
        <v>1.44E-2</v>
      </c>
    </row>
    <row r="29" spans="1:16" hidden="1" x14ac:dyDescent="0.2">
      <c r="B29" s="15"/>
      <c r="C29" s="16" t="s">
        <v>15</v>
      </c>
      <c r="M29" s="6">
        <v>1.44E-2</v>
      </c>
    </row>
    <row r="30" spans="1:16" x14ac:dyDescent="0.2">
      <c r="M30" s="48"/>
    </row>
    <row r="31" spans="1:16" x14ac:dyDescent="0.2">
      <c r="M31" s="49"/>
    </row>
    <row r="32" spans="1:16" ht="13.5" x14ac:dyDescent="0.25">
      <c r="B32" s="40"/>
    </row>
    <row r="36" spans="2:9" x14ac:dyDescent="0.2">
      <c r="I36" s="51"/>
    </row>
    <row r="37" spans="2:9" x14ac:dyDescent="0.2">
      <c r="B37" s="4" t="s">
        <v>52</v>
      </c>
      <c r="C37" s="17" t="s">
        <v>53</v>
      </c>
      <c r="H37" s="52"/>
    </row>
    <row r="38" spans="2:9" x14ac:dyDescent="0.2">
      <c r="C38" s="17" t="s">
        <v>54</v>
      </c>
    </row>
  </sheetData>
  <mergeCells count="2">
    <mergeCell ref="A6:A10"/>
    <mergeCell ref="A12:A23"/>
  </mergeCells>
  <printOptions horizontalCentered="1"/>
  <pageMargins left="0.45" right="0.45" top="0.75" bottom="0.75" header="0.3" footer="0.3"/>
  <pageSetup scale="86" orientation="landscape" cellComments="asDisplayed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38"/>
  <sheetViews>
    <sheetView topLeftCell="A13" workbookViewId="0">
      <selection activeCell="M5" activeCellId="2" sqref="J5 L5 M5"/>
    </sheetView>
  </sheetViews>
  <sheetFormatPr defaultColWidth="9" defaultRowHeight="12.75" x14ac:dyDescent="0.2"/>
  <cols>
    <col min="1" max="1" width="3.375" style="3" customWidth="1"/>
    <col min="2" max="2" width="9.125" style="4" customWidth="1"/>
    <col min="3" max="3" width="3.625" style="4" customWidth="1"/>
    <col min="4" max="4" width="11.875" style="4" customWidth="1"/>
    <col min="5" max="5" width="5.875" style="26" customWidth="1"/>
    <col min="6" max="6" width="6.125" style="4" customWidth="1"/>
    <col min="7" max="7" width="8.625" style="4" customWidth="1"/>
    <col min="8" max="9" width="8.375" style="4" customWidth="1"/>
    <col min="10" max="10" width="9.625" style="4" customWidth="1"/>
    <col min="11" max="12" width="9.375" style="4" customWidth="1"/>
    <col min="13" max="13" width="11.125" style="6" customWidth="1"/>
    <col min="14" max="14" width="9.375" style="4" customWidth="1"/>
    <col min="15" max="15" width="11.125" style="4" customWidth="1"/>
    <col min="16" max="16" width="10.125" style="4" customWidth="1"/>
    <col min="17" max="17" width="10.125" style="3" customWidth="1"/>
    <col min="18" max="16384" width="9" style="3"/>
  </cols>
  <sheetData>
    <row r="1" spans="1:17" ht="15.75" x14ac:dyDescent="0.25">
      <c r="B1" s="21" t="s">
        <v>42</v>
      </c>
      <c r="F1" s="5"/>
      <c r="P1" s="7" t="s">
        <v>3</v>
      </c>
    </row>
    <row r="2" spans="1:17" ht="8.4499999999999993" customHeight="1" x14ac:dyDescent="0.2">
      <c r="B2" s="2"/>
      <c r="F2" s="5"/>
      <c r="P2" s="7"/>
    </row>
    <row r="3" spans="1:17" s="8" customFormat="1" x14ac:dyDescent="0.2">
      <c r="B3" s="1"/>
      <c r="C3" s="1"/>
      <c r="D3" s="1"/>
      <c r="E3" s="27" t="s">
        <v>3</v>
      </c>
      <c r="F3" s="1" t="s">
        <v>3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35</v>
      </c>
      <c r="O3" s="1" t="s">
        <v>38</v>
      </c>
      <c r="P3" s="1" t="s">
        <v>39</v>
      </c>
    </row>
    <row r="4" spans="1:17" s="9" customFormat="1" x14ac:dyDescent="0.2">
      <c r="B4" s="19" t="s">
        <v>16</v>
      </c>
      <c r="C4" s="1"/>
      <c r="D4" s="1"/>
      <c r="E4" s="27" t="s">
        <v>19</v>
      </c>
      <c r="F4" s="1" t="s">
        <v>19</v>
      </c>
      <c r="G4" s="1" t="s">
        <v>0</v>
      </c>
      <c r="H4" s="1" t="s">
        <v>1</v>
      </c>
      <c r="I4" s="1" t="s">
        <v>24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2</v>
      </c>
      <c r="O4" s="1" t="s">
        <v>20</v>
      </c>
      <c r="P4" s="1" t="s">
        <v>25</v>
      </c>
    </row>
    <row r="5" spans="1:17" s="8" customFormat="1" ht="13.7" customHeight="1" x14ac:dyDescent="0.2">
      <c r="B5" s="20" t="s">
        <v>17</v>
      </c>
      <c r="C5" s="41" t="s">
        <v>18</v>
      </c>
      <c r="D5" s="1" t="s">
        <v>9</v>
      </c>
      <c r="E5" s="27" t="s">
        <v>4</v>
      </c>
      <c r="F5" s="1" t="s">
        <v>21</v>
      </c>
      <c r="G5" s="1">
        <v>0.1628</v>
      </c>
      <c r="H5" s="36">
        <v>0.18062</v>
      </c>
      <c r="I5" s="1">
        <v>6.2E-2</v>
      </c>
      <c r="J5" s="1">
        <v>1.4500000000000001E-2</v>
      </c>
      <c r="K5" s="1">
        <v>2.9499999999999999E-3</v>
      </c>
      <c r="L5" s="1">
        <v>5.0000000000000001E-4</v>
      </c>
      <c r="M5" s="1">
        <v>1.1285E-2</v>
      </c>
      <c r="N5" s="25">
        <v>15700</v>
      </c>
      <c r="O5" s="31">
        <v>0.04</v>
      </c>
      <c r="P5" s="1">
        <v>3.7499999999999999E-2</v>
      </c>
    </row>
    <row r="6" spans="1:17" ht="28.7" customHeight="1" x14ac:dyDescent="0.2">
      <c r="A6" s="74" t="s">
        <v>29</v>
      </c>
      <c r="B6" s="10" t="s">
        <v>40</v>
      </c>
      <c r="C6" s="10">
        <v>10</v>
      </c>
      <c r="D6" s="39" t="s">
        <v>43</v>
      </c>
      <c r="E6" s="28">
        <f t="shared" ref="E6:E7" si="0">SUM(G6:M6)</f>
        <v>0.19203500000000001</v>
      </c>
      <c r="F6" s="22">
        <f>+$N$5</f>
        <v>15700</v>
      </c>
      <c r="G6" s="11">
        <f>+$G$5</f>
        <v>0.1628</v>
      </c>
      <c r="H6" s="11"/>
      <c r="I6" s="11"/>
      <c r="J6" s="11">
        <f>+$J$5</f>
        <v>1.4500000000000001E-2</v>
      </c>
      <c r="K6" s="11">
        <f>+$K$5</f>
        <v>2.9499999999999999E-3</v>
      </c>
      <c r="L6" s="11">
        <f>+$L$5</f>
        <v>5.0000000000000001E-4</v>
      </c>
      <c r="M6" s="12">
        <f>+$M$5</f>
        <v>1.1285E-2</v>
      </c>
      <c r="N6" s="23">
        <f>+$N$5</f>
        <v>15700</v>
      </c>
      <c r="O6" s="23"/>
      <c r="P6" s="11"/>
    </row>
    <row r="7" spans="1:17" ht="25.5" x14ac:dyDescent="0.2">
      <c r="A7" s="74"/>
      <c r="B7" s="10" t="s">
        <v>40</v>
      </c>
      <c r="C7" s="10">
        <v>30</v>
      </c>
      <c r="D7" s="39" t="s">
        <v>44</v>
      </c>
      <c r="E7" s="28">
        <f t="shared" si="0"/>
        <v>0.19203500000000001</v>
      </c>
      <c r="F7" s="22">
        <f>+$N$5</f>
        <v>15700</v>
      </c>
      <c r="G7" s="11">
        <f>+$G$5</f>
        <v>0.1628</v>
      </c>
      <c r="H7" s="11"/>
      <c r="I7" s="11"/>
      <c r="J7" s="11">
        <f>+$J$5</f>
        <v>1.4500000000000001E-2</v>
      </c>
      <c r="K7" s="11">
        <f>+$K$5</f>
        <v>2.9499999999999999E-3</v>
      </c>
      <c r="L7" s="11">
        <f>+$L$5</f>
        <v>5.0000000000000001E-4</v>
      </c>
      <c r="M7" s="12">
        <f>+$M$5</f>
        <v>1.1285E-2</v>
      </c>
      <c r="N7" s="23">
        <f>+$N$5</f>
        <v>15700</v>
      </c>
      <c r="O7" s="23"/>
      <c r="P7" s="11"/>
      <c r="Q7" s="37"/>
    </row>
    <row r="8" spans="1:17" x14ac:dyDescent="0.2">
      <c r="A8" s="74"/>
      <c r="B8" s="10"/>
      <c r="C8" s="10">
        <v>50</v>
      </c>
      <c r="D8" s="10" t="s">
        <v>45</v>
      </c>
      <c r="E8" s="28">
        <f t="shared" ref="E8" si="1">SUM(G8:M8)</f>
        <v>0.19203500000000001</v>
      </c>
      <c r="F8" s="22">
        <f>+$N$5</f>
        <v>15700</v>
      </c>
      <c r="G8" s="11">
        <f>+$G$5</f>
        <v>0.1628</v>
      </c>
      <c r="H8" s="11"/>
      <c r="I8" s="11"/>
      <c r="J8" s="11">
        <f>+$J$5</f>
        <v>1.4500000000000001E-2</v>
      </c>
      <c r="K8" s="11">
        <f>+$K$5</f>
        <v>2.9499999999999999E-3</v>
      </c>
      <c r="L8" s="11">
        <f>+$L$5</f>
        <v>5.0000000000000001E-4</v>
      </c>
      <c r="M8" s="12">
        <f>+$M$5</f>
        <v>1.1285E-2</v>
      </c>
      <c r="N8" s="23">
        <f>+$N$5</f>
        <v>15700</v>
      </c>
      <c r="O8" s="23"/>
      <c r="P8" s="11"/>
      <c r="Q8" s="37"/>
    </row>
    <row r="9" spans="1:17" ht="25.5" x14ac:dyDescent="0.2">
      <c r="A9" s="74"/>
      <c r="B9" s="10" t="s">
        <v>28</v>
      </c>
      <c r="C9" s="10">
        <v>10</v>
      </c>
      <c r="D9" s="39" t="s">
        <v>46</v>
      </c>
      <c r="E9" s="28">
        <f>SUM(G9:P9)</f>
        <v>0.107685</v>
      </c>
      <c r="F9" s="23"/>
      <c r="G9" s="11">
        <f>(G5*0.5)-O9-P9</f>
        <v>6.1400000000000003E-2</v>
      </c>
      <c r="H9" s="11"/>
      <c r="I9" s="11"/>
      <c r="J9" s="11">
        <f>+$J$5</f>
        <v>1.4500000000000001E-2</v>
      </c>
      <c r="K9" s="11"/>
      <c r="L9" s="11">
        <f>+$L$5</f>
        <v>5.0000000000000001E-4</v>
      </c>
      <c r="M9" s="12">
        <f>+$M$5</f>
        <v>1.1285E-2</v>
      </c>
      <c r="N9" s="23"/>
      <c r="O9" s="32">
        <v>0.01</v>
      </c>
      <c r="P9" s="32">
        <v>0.01</v>
      </c>
    </row>
    <row r="10" spans="1:17" ht="25.5" x14ac:dyDescent="0.2">
      <c r="A10" s="74"/>
      <c r="B10" s="10" t="s">
        <v>10</v>
      </c>
      <c r="C10" s="10">
        <v>30</v>
      </c>
      <c r="D10" s="39" t="s">
        <v>47</v>
      </c>
      <c r="E10" s="28">
        <f t="shared" ref="E10" si="2">SUM(G10:P10)</f>
        <v>0.107685</v>
      </c>
      <c r="F10" s="23"/>
      <c r="G10" s="11">
        <f>(G5*0.5)-O10-P10</f>
        <v>6.1400000000000003E-2</v>
      </c>
      <c r="H10" s="11"/>
      <c r="I10" s="11"/>
      <c r="J10" s="11">
        <f>+$J$5</f>
        <v>1.4500000000000001E-2</v>
      </c>
      <c r="K10" s="11"/>
      <c r="L10" s="11">
        <f>+$L$5</f>
        <v>5.0000000000000001E-4</v>
      </c>
      <c r="M10" s="12">
        <f>+$M$5</f>
        <v>1.1285E-2</v>
      </c>
      <c r="N10" s="23"/>
      <c r="O10" s="32">
        <v>0.01</v>
      </c>
      <c r="P10" s="32">
        <v>0.01</v>
      </c>
    </row>
    <row r="11" spans="1:17" ht="28.35" customHeight="1" x14ac:dyDescent="0.2">
      <c r="C11" s="42"/>
      <c r="D11" s="42"/>
      <c r="E11" s="43"/>
      <c r="F11" s="46"/>
      <c r="G11" s="44"/>
      <c r="H11" s="44"/>
      <c r="I11" s="44"/>
      <c r="J11" s="44"/>
      <c r="K11" s="44"/>
      <c r="L11" s="44"/>
      <c r="M11" s="47"/>
      <c r="N11" s="46"/>
      <c r="O11" s="45"/>
      <c r="P11" s="44"/>
    </row>
    <row r="12" spans="1:17" ht="27" customHeight="1" x14ac:dyDescent="0.2">
      <c r="A12" s="75" t="s">
        <v>30</v>
      </c>
      <c r="B12" s="39" t="s">
        <v>41</v>
      </c>
      <c r="C12" s="13">
        <v>20</v>
      </c>
      <c r="D12" s="38">
        <v>2110</v>
      </c>
      <c r="E12" s="29">
        <f t="shared" ref="E12:E18" si="3">SUM(G12:M12)</f>
        <v>0.27185500000000001</v>
      </c>
      <c r="F12" s="22">
        <f>+$N$5</f>
        <v>15700</v>
      </c>
      <c r="G12" s="14"/>
      <c r="H12" s="34">
        <f>+$H$5</f>
        <v>0.18062</v>
      </c>
      <c r="I12" s="14">
        <f t="shared" ref="I12:I20" si="4">+$I$5</f>
        <v>6.2E-2</v>
      </c>
      <c r="J12" s="11">
        <f t="shared" ref="J12:J20" si="5">+$J$5</f>
        <v>1.4500000000000001E-2</v>
      </c>
      <c r="K12" s="11">
        <f t="shared" ref="K12:K18" si="6">+$K$5</f>
        <v>2.9499999999999999E-3</v>
      </c>
      <c r="L12" s="11">
        <f t="shared" ref="L12:L20" si="7">+$L$5</f>
        <v>5.0000000000000001E-4</v>
      </c>
      <c r="M12" s="12">
        <f t="shared" ref="M12:M23" si="8">+$M$5</f>
        <v>1.1285E-2</v>
      </c>
      <c r="N12" s="23">
        <f>+$N$5</f>
        <v>15700</v>
      </c>
      <c r="O12" s="33"/>
      <c r="P12" s="14"/>
    </row>
    <row r="13" spans="1:17" x14ac:dyDescent="0.2">
      <c r="A13" s="75"/>
      <c r="B13" s="10" t="s">
        <v>23</v>
      </c>
      <c r="C13" s="10">
        <v>20</v>
      </c>
      <c r="D13" s="50">
        <v>2130</v>
      </c>
      <c r="E13" s="28">
        <f t="shared" si="3"/>
        <v>0.27185500000000001</v>
      </c>
      <c r="F13" s="22">
        <f>+$N$5</f>
        <v>15700</v>
      </c>
      <c r="G13" s="11"/>
      <c r="H13" s="34">
        <f>+$H$5</f>
        <v>0.18062</v>
      </c>
      <c r="I13" s="14">
        <f t="shared" si="4"/>
        <v>6.2E-2</v>
      </c>
      <c r="J13" s="11">
        <f t="shared" si="5"/>
        <v>1.4500000000000001E-2</v>
      </c>
      <c r="K13" s="11">
        <f t="shared" si="6"/>
        <v>2.9499999999999999E-3</v>
      </c>
      <c r="L13" s="11">
        <f t="shared" si="7"/>
        <v>5.0000000000000001E-4</v>
      </c>
      <c r="M13" s="12">
        <f t="shared" si="8"/>
        <v>1.1285E-2</v>
      </c>
      <c r="N13" s="23">
        <f>+$N$5</f>
        <v>15700</v>
      </c>
      <c r="O13" s="32"/>
      <c r="P13" s="11"/>
    </row>
    <row r="14" spans="1:17" x14ac:dyDescent="0.2">
      <c r="A14" s="75"/>
      <c r="B14" s="10" t="s">
        <v>22</v>
      </c>
      <c r="C14" s="10">
        <v>20</v>
      </c>
      <c r="D14" s="50">
        <v>2130</v>
      </c>
      <c r="E14" s="28">
        <f t="shared" si="3"/>
        <v>9.1234999999999997E-2</v>
      </c>
      <c r="F14" s="24"/>
      <c r="G14" s="11"/>
      <c r="H14" s="35"/>
      <c r="I14" s="14">
        <f t="shared" si="4"/>
        <v>6.2E-2</v>
      </c>
      <c r="J14" s="11">
        <f t="shared" si="5"/>
        <v>1.4500000000000001E-2</v>
      </c>
      <c r="K14" s="11">
        <f t="shared" si="6"/>
        <v>2.9499999999999999E-3</v>
      </c>
      <c r="L14" s="11">
        <f t="shared" si="7"/>
        <v>5.0000000000000001E-4</v>
      </c>
      <c r="M14" s="12">
        <f t="shared" si="8"/>
        <v>1.1285E-2</v>
      </c>
      <c r="N14" s="24"/>
      <c r="O14" s="33"/>
      <c r="P14" s="11"/>
    </row>
    <row r="15" spans="1:17" x14ac:dyDescent="0.2">
      <c r="A15" s="75"/>
      <c r="B15" s="10"/>
      <c r="C15" s="10">
        <v>40</v>
      </c>
      <c r="D15" s="50" t="s">
        <v>48</v>
      </c>
      <c r="E15" s="29">
        <f t="shared" ref="E15" si="9">SUM(G15:M15)</f>
        <v>0.27185500000000001</v>
      </c>
      <c r="F15" s="22">
        <f>+$N$5</f>
        <v>15700</v>
      </c>
      <c r="G15" s="14"/>
      <c r="H15" s="34">
        <f>+$H$5</f>
        <v>0.18062</v>
      </c>
      <c r="I15" s="14">
        <f t="shared" si="4"/>
        <v>6.2E-2</v>
      </c>
      <c r="J15" s="11">
        <f t="shared" si="5"/>
        <v>1.4500000000000001E-2</v>
      </c>
      <c r="K15" s="11">
        <f t="shared" si="6"/>
        <v>2.9499999999999999E-3</v>
      </c>
      <c r="L15" s="11">
        <f t="shared" si="7"/>
        <v>5.0000000000000001E-4</v>
      </c>
      <c r="M15" s="12">
        <f t="shared" si="8"/>
        <v>1.1285E-2</v>
      </c>
      <c r="N15" s="23">
        <f>+$N$5</f>
        <v>15700</v>
      </c>
      <c r="O15" s="33"/>
      <c r="P15" s="11"/>
    </row>
    <row r="16" spans="1:17" x14ac:dyDescent="0.2">
      <c r="A16" s="75"/>
      <c r="B16" s="10"/>
      <c r="C16" s="10">
        <v>60</v>
      </c>
      <c r="D16" s="10">
        <v>2210</v>
      </c>
      <c r="E16" s="28">
        <f t="shared" si="3"/>
        <v>0.27185500000000001</v>
      </c>
      <c r="F16" s="22">
        <f t="shared" ref="F16:F17" si="10">+$N$5</f>
        <v>15700</v>
      </c>
      <c r="G16" s="11"/>
      <c r="H16" s="34">
        <f>+$H$5</f>
        <v>0.18062</v>
      </c>
      <c r="I16" s="14">
        <f t="shared" si="4"/>
        <v>6.2E-2</v>
      </c>
      <c r="J16" s="11">
        <f t="shared" si="5"/>
        <v>1.4500000000000001E-2</v>
      </c>
      <c r="K16" s="11">
        <f t="shared" si="6"/>
        <v>2.9499999999999999E-3</v>
      </c>
      <c r="L16" s="11">
        <f t="shared" si="7"/>
        <v>5.0000000000000001E-4</v>
      </c>
      <c r="M16" s="12">
        <f t="shared" si="8"/>
        <v>1.1285E-2</v>
      </c>
      <c r="N16" s="23">
        <f t="shared" ref="N16:N17" si="11">+$N$5</f>
        <v>15700</v>
      </c>
      <c r="O16" s="32"/>
      <c r="P16" s="11"/>
    </row>
    <row r="17" spans="1:16" x14ac:dyDescent="0.2">
      <c r="A17" s="75"/>
      <c r="B17" s="10" t="s">
        <v>23</v>
      </c>
      <c r="C17" s="10">
        <v>60</v>
      </c>
      <c r="D17" s="10">
        <v>2230</v>
      </c>
      <c r="E17" s="28">
        <f t="shared" si="3"/>
        <v>0.27185500000000001</v>
      </c>
      <c r="F17" s="22">
        <f t="shared" si="10"/>
        <v>15700</v>
      </c>
      <c r="G17" s="11"/>
      <c r="H17" s="34">
        <f>+$H$5</f>
        <v>0.18062</v>
      </c>
      <c r="I17" s="14">
        <f t="shared" si="4"/>
        <v>6.2E-2</v>
      </c>
      <c r="J17" s="11">
        <f t="shared" si="5"/>
        <v>1.4500000000000001E-2</v>
      </c>
      <c r="K17" s="11">
        <f t="shared" si="6"/>
        <v>2.9499999999999999E-3</v>
      </c>
      <c r="L17" s="11">
        <f t="shared" si="7"/>
        <v>5.0000000000000001E-4</v>
      </c>
      <c r="M17" s="12">
        <f t="shared" si="8"/>
        <v>1.1285E-2</v>
      </c>
      <c r="N17" s="23">
        <f t="shared" si="11"/>
        <v>15700</v>
      </c>
      <c r="O17" s="32"/>
      <c r="P17" s="11"/>
    </row>
    <row r="18" spans="1:16" x14ac:dyDescent="0.2">
      <c r="A18" s="75"/>
      <c r="B18" s="10" t="s">
        <v>22</v>
      </c>
      <c r="C18" s="10">
        <v>60</v>
      </c>
      <c r="D18" s="10">
        <v>2230</v>
      </c>
      <c r="E18" s="28">
        <f t="shared" si="3"/>
        <v>9.1234999999999997E-2</v>
      </c>
      <c r="F18" s="22"/>
      <c r="G18" s="11"/>
      <c r="H18" s="34"/>
      <c r="I18" s="14">
        <f t="shared" si="4"/>
        <v>6.2E-2</v>
      </c>
      <c r="J18" s="11">
        <f t="shared" si="5"/>
        <v>1.4500000000000001E-2</v>
      </c>
      <c r="K18" s="11">
        <f t="shared" si="6"/>
        <v>2.9499999999999999E-3</v>
      </c>
      <c r="L18" s="11">
        <f t="shared" si="7"/>
        <v>5.0000000000000001E-4</v>
      </c>
      <c r="M18" s="12">
        <f t="shared" si="8"/>
        <v>1.1285E-2</v>
      </c>
      <c r="N18" s="23"/>
      <c r="O18" s="32"/>
      <c r="P18" s="11"/>
    </row>
    <row r="19" spans="1:16" ht="38.25" x14ac:dyDescent="0.2">
      <c r="A19" s="75"/>
      <c r="B19" s="10" t="s">
        <v>26</v>
      </c>
      <c r="C19" s="10">
        <v>70</v>
      </c>
      <c r="D19" s="39" t="s">
        <v>49</v>
      </c>
      <c r="E19" s="28">
        <f>SUM(G19:P19)</f>
        <v>8.8285000000000002E-2</v>
      </c>
      <c r="F19" s="23"/>
      <c r="G19" s="11"/>
      <c r="H19" s="11"/>
      <c r="I19" s="14">
        <f t="shared" si="4"/>
        <v>6.2E-2</v>
      </c>
      <c r="J19" s="11">
        <f t="shared" si="5"/>
        <v>1.4500000000000001E-2</v>
      </c>
      <c r="K19" s="11"/>
      <c r="L19" s="11">
        <f t="shared" si="7"/>
        <v>5.0000000000000001E-4</v>
      </c>
      <c r="M19" s="12">
        <f t="shared" si="8"/>
        <v>1.1285E-2</v>
      </c>
      <c r="N19" s="23"/>
      <c r="O19" s="32"/>
      <c r="P19" s="11"/>
    </row>
    <row r="20" spans="1:16" ht="38.25" x14ac:dyDescent="0.2">
      <c r="A20" s="75"/>
      <c r="B20" s="10" t="s">
        <v>27</v>
      </c>
      <c r="C20" s="10">
        <v>70</v>
      </c>
      <c r="D20" s="39" t="s">
        <v>49</v>
      </c>
      <c r="E20" s="28">
        <f>SUM(G20:P20)</f>
        <v>0.26890500000000001</v>
      </c>
      <c r="F20" s="23"/>
      <c r="G20" s="11"/>
      <c r="H20" s="34">
        <f>+$H$5</f>
        <v>0.18062</v>
      </c>
      <c r="I20" s="14">
        <f t="shared" si="4"/>
        <v>6.2E-2</v>
      </c>
      <c r="J20" s="11">
        <f t="shared" si="5"/>
        <v>1.4500000000000001E-2</v>
      </c>
      <c r="K20" s="11"/>
      <c r="L20" s="11">
        <f t="shared" si="7"/>
        <v>5.0000000000000001E-4</v>
      </c>
      <c r="M20" s="12">
        <f t="shared" si="8"/>
        <v>1.1285E-2</v>
      </c>
      <c r="N20" s="23"/>
      <c r="O20" s="32"/>
      <c r="P20" s="11"/>
    </row>
    <row r="21" spans="1:16" x14ac:dyDescent="0.2">
      <c r="A21" s="75"/>
      <c r="B21" s="10"/>
      <c r="C21" s="10">
        <v>70</v>
      </c>
      <c r="D21" s="50" t="s">
        <v>50</v>
      </c>
      <c r="E21" s="28">
        <f t="shared" ref="E21:E22" si="12">SUM(G21:P21)</f>
        <v>1.1285E-2</v>
      </c>
      <c r="F21" s="23"/>
      <c r="G21" s="11"/>
      <c r="H21" s="11"/>
      <c r="I21" s="11"/>
      <c r="J21" s="14"/>
      <c r="K21" s="11"/>
      <c r="L21" s="11" t="s">
        <v>3</v>
      </c>
      <c r="M21" s="12">
        <f t="shared" si="8"/>
        <v>1.1285E-2</v>
      </c>
      <c r="N21" s="23"/>
      <c r="O21" s="32"/>
      <c r="P21" s="11"/>
    </row>
    <row r="22" spans="1:16" ht="25.5" x14ac:dyDescent="0.2">
      <c r="A22" s="75"/>
      <c r="B22" s="10" t="s">
        <v>26</v>
      </c>
      <c r="C22" s="10">
        <v>80</v>
      </c>
      <c r="D22" s="39" t="s">
        <v>51</v>
      </c>
      <c r="E22" s="28">
        <f t="shared" si="12"/>
        <v>8.8285000000000002E-2</v>
      </c>
      <c r="F22" s="23"/>
      <c r="G22" s="11"/>
      <c r="H22" s="11"/>
      <c r="I22" s="14">
        <f t="shared" ref="I22:I23" si="13">+$I$5</f>
        <v>6.2E-2</v>
      </c>
      <c r="J22" s="11">
        <f t="shared" ref="J22:J23" si="14">+$J$5</f>
        <v>1.4500000000000001E-2</v>
      </c>
      <c r="K22" s="11"/>
      <c r="L22" s="11">
        <f t="shared" ref="L22:L23" si="15">+$L$5</f>
        <v>5.0000000000000001E-4</v>
      </c>
      <c r="M22" s="12">
        <f t="shared" si="8"/>
        <v>1.1285E-2</v>
      </c>
      <c r="N22" s="23"/>
      <c r="O22" s="32"/>
      <c r="P22" s="11"/>
    </row>
    <row r="23" spans="1:16" ht="25.5" x14ac:dyDescent="0.2">
      <c r="A23" s="75"/>
      <c r="B23" s="10" t="s">
        <v>27</v>
      </c>
      <c r="C23" s="10">
        <v>80</v>
      </c>
      <c r="D23" s="39" t="s">
        <v>51</v>
      </c>
      <c r="E23" s="28">
        <f>SUM(G23:P23)</f>
        <v>0.26890500000000001</v>
      </c>
      <c r="F23" s="23"/>
      <c r="G23" s="11"/>
      <c r="H23" s="34">
        <f t="shared" ref="H23" si="16">+$H$5</f>
        <v>0.18062</v>
      </c>
      <c r="I23" s="14">
        <f t="shared" si="13"/>
        <v>6.2E-2</v>
      </c>
      <c r="J23" s="11">
        <f t="shared" si="14"/>
        <v>1.4500000000000001E-2</v>
      </c>
      <c r="K23" s="11"/>
      <c r="L23" s="11">
        <f t="shared" si="15"/>
        <v>5.0000000000000001E-4</v>
      </c>
      <c r="M23" s="12">
        <f t="shared" si="8"/>
        <v>1.1285E-2</v>
      </c>
      <c r="N23" s="23"/>
      <c r="O23" s="32"/>
      <c r="P23" s="11"/>
    </row>
    <row r="25" spans="1:16" s="17" customFormat="1" hidden="1" x14ac:dyDescent="0.2">
      <c r="B25" s="15"/>
      <c r="C25" s="16" t="s">
        <v>11</v>
      </c>
      <c r="E25" s="30"/>
      <c r="M25" s="6">
        <v>1.44E-2</v>
      </c>
    </row>
    <row r="26" spans="1:16" hidden="1" x14ac:dyDescent="0.2">
      <c r="B26" s="15"/>
      <c r="C26" s="16" t="s">
        <v>12</v>
      </c>
      <c r="M26" s="6">
        <v>1.44E-2</v>
      </c>
    </row>
    <row r="27" spans="1:16" hidden="1" x14ac:dyDescent="0.2">
      <c r="B27" s="15"/>
      <c r="C27" s="18" t="s">
        <v>13</v>
      </c>
      <c r="M27" s="6">
        <v>1.44E-2</v>
      </c>
    </row>
    <row r="28" spans="1:16" hidden="1" x14ac:dyDescent="0.2">
      <c r="B28" s="15"/>
      <c r="C28" s="16" t="s">
        <v>14</v>
      </c>
      <c r="M28" s="6">
        <v>1.44E-2</v>
      </c>
    </row>
    <row r="29" spans="1:16" hidden="1" x14ac:dyDescent="0.2">
      <c r="B29" s="15"/>
      <c r="C29" s="16" t="s">
        <v>15</v>
      </c>
      <c r="M29" s="6">
        <v>1.44E-2</v>
      </c>
    </row>
    <row r="30" spans="1:16" x14ac:dyDescent="0.2">
      <c r="M30" s="48"/>
    </row>
    <row r="31" spans="1:16" x14ac:dyDescent="0.2">
      <c r="M31" s="49"/>
    </row>
    <row r="32" spans="1:16" ht="13.5" x14ac:dyDescent="0.25">
      <c r="B32" s="40"/>
    </row>
    <row r="36" spans="2:9" x14ac:dyDescent="0.2">
      <c r="I36" s="51"/>
    </row>
    <row r="37" spans="2:9" x14ac:dyDescent="0.2">
      <c r="B37" s="4" t="s">
        <v>52</v>
      </c>
      <c r="C37" s="17" t="s">
        <v>53</v>
      </c>
      <c r="H37" s="52"/>
    </row>
    <row r="38" spans="2:9" x14ac:dyDescent="0.2">
      <c r="C38" s="17" t="s">
        <v>54</v>
      </c>
    </row>
  </sheetData>
  <mergeCells count="2">
    <mergeCell ref="A12:A23"/>
    <mergeCell ref="A6:A10"/>
  </mergeCells>
  <printOptions horizontalCentered="1"/>
  <pageMargins left="0.7" right="0.7" top="0.75" bottom="0.75" header="0.3" footer="0.3"/>
  <pageSetup scale="86" orientation="landscape" cellComments="asDisplayed" r:id="rId1"/>
  <headerFooter>
    <oddFooter>&amp;Rlmc&amp;D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2026</vt:lpstr>
      <vt:lpstr>2025</vt:lpstr>
      <vt:lpstr>2024</vt:lpstr>
      <vt:lpstr>2023</vt:lpstr>
      <vt:lpstr>2022</vt:lpstr>
      <vt:lpstr>2021</vt:lpstr>
      <vt:lpstr>1920</vt:lpstr>
      <vt:lpstr>1819</vt:lpstr>
      <vt:lpstr>1819 with new benefit codes</vt:lpstr>
      <vt:lpstr>Screen Shots</vt:lpstr>
      <vt:lpstr>'1819'!Print_Area</vt:lpstr>
      <vt:lpstr>'1819 with new benefit codes'!Print_Area</vt:lpstr>
      <vt:lpstr>'2021'!Print_Area</vt:lpstr>
      <vt:lpstr>'2022'!Print_Area</vt:lpstr>
      <vt:lpstr>'2023'!Print_Area</vt:lpstr>
      <vt:lpstr>'2024'!Print_Area</vt:lpstr>
      <vt:lpstr>'2025'!Print_Area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Close, Linda</dc:creator>
  <cp:lastModifiedBy>Schultz, Whitney</cp:lastModifiedBy>
  <cp:lastPrinted>2020-08-11T18:10:39Z</cp:lastPrinted>
  <dcterms:created xsi:type="dcterms:W3CDTF">1997-03-25T22:26:09Z</dcterms:created>
  <dcterms:modified xsi:type="dcterms:W3CDTF">2025-09-18T22:45:34Z</dcterms:modified>
</cp:coreProperties>
</file>